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31" windowWidth="14805" windowHeight="8490" tabRatio="601" activeTab="0"/>
  </bookViews>
  <sheets>
    <sheet name="Prime Consultant" sheetId="1" r:id="rId1"/>
    <sheet name="Sub-Consultant" sheetId="2" state="hidden" r:id="rId2"/>
    <sheet name="BD Sub-Consultant" sheetId="3" state="hidden" r:id="rId3"/>
    <sheet name="Assumptions" sheetId="4" r:id="rId4"/>
    <sheet name="Labor Schedule" sheetId="5" r:id="rId5"/>
    <sheet name="Sheet1" sheetId="6" r:id="rId6"/>
  </sheets>
  <externalReferences>
    <externalReference r:id="rId9"/>
  </externalReferences>
  <definedNames>
    <definedName name="OnOff">'Prime Consultant'!$A$145:$A$147</definedName>
    <definedName name="_xlnm.Print_Area" localSheetId="3">'Assumptions'!$A$1:$W$77</definedName>
    <definedName name="_xlnm.Print_Area" localSheetId="2">'BD Sub-Consultant'!$B$2:$M$66</definedName>
    <definedName name="_xlnm.Print_Area" localSheetId="4">'Labor Schedule'!$A$1:$AK$49</definedName>
    <definedName name="_xlnm.Print_Area" localSheetId="0">'Prime Consultant'!$B$1:$Q$110</definedName>
    <definedName name="_xlnm.Print_Area" localSheetId="1">'Sub-Consultant'!$B$1:$M$66</definedName>
  </definedNames>
  <calcPr fullCalcOnLoad="1"/>
</workbook>
</file>

<file path=xl/sharedStrings.xml><?xml version="1.0" encoding="utf-8"?>
<sst xmlns="http://schemas.openxmlformats.org/spreadsheetml/2006/main" count="519" uniqueCount="239">
  <si>
    <t>Overhead</t>
  </si>
  <si>
    <t>Fee</t>
  </si>
  <si>
    <t>SUMMARY OF PROJECT COSTS</t>
  </si>
  <si>
    <t>SAY</t>
  </si>
  <si>
    <t>Total Expenses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</si>
  <si>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</si>
  <si>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</si>
  <si>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</si>
  <si>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</si>
  <si>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</si>
  <si>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</si>
  <si>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</si>
  <si>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</si>
  <si>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</si>
  <si>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</si>
  <si>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</si>
  <si>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</si>
  <si>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</si>
  <si>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</si>
  <si>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SUB-CONSULTANT (see "Sub-Consultant" tab)</t>
  </si>
  <si>
    <t>BUSINESS DIVERSITY SUB-CONSULTANT (see "BD Sub-Consultant" tab)</t>
  </si>
  <si>
    <t>&lt;Re-Scope Item Title&gt;</t>
  </si>
  <si>
    <t>&lt;name1&gt;</t>
  </si>
  <si>
    <t>&lt;role1&gt;</t>
  </si>
  <si>
    <t>&lt;name2&gt;</t>
  </si>
  <si>
    <t>&lt;role2&gt;</t>
  </si>
  <si>
    <t>&lt;name3&gt;</t>
  </si>
  <si>
    <t>&lt;name4&gt;</t>
  </si>
  <si>
    <t>&lt;name5&gt;</t>
  </si>
  <si>
    <t>&lt;name6&gt;</t>
  </si>
  <si>
    <t>&lt;name7&gt;</t>
  </si>
  <si>
    <t>&lt;name8&gt;</t>
  </si>
  <si>
    <t>&lt;name9&gt;</t>
  </si>
  <si>
    <t>&lt;role3&gt;</t>
  </si>
  <si>
    <t>&lt;role4&gt;</t>
  </si>
  <si>
    <t>&lt;role5&gt;</t>
  </si>
  <si>
    <t>&lt;role6&gt;</t>
  </si>
  <si>
    <t>&lt;role7&gt;</t>
  </si>
  <si>
    <t>&lt;role8&gt;</t>
  </si>
  <si>
    <t>&lt;role9&gt;</t>
  </si>
  <si>
    <t>ON-SITE</t>
  </si>
  <si>
    <t>OFF-SITE</t>
  </si>
  <si>
    <t>`</t>
  </si>
  <si>
    <t>&lt;choose&gt;</t>
  </si>
  <si>
    <t>ON-SITE or OFF-SITE</t>
  </si>
  <si>
    <t>Personnel</t>
  </si>
  <si>
    <t>HOURS (ON-SITE)</t>
  </si>
  <si>
    <t>HOURS (OFF-SITE)</t>
  </si>
  <si>
    <t>DIRECT SALARIES (ON-SITE)</t>
  </si>
  <si>
    <t>DIRECT SALARIES (OFF-SITE)</t>
  </si>
  <si>
    <r>
      <t xml:space="preserve">NAME </t>
    </r>
    <r>
      <rPr>
        <sz val="11"/>
        <rFont val="Arial"/>
        <family val="2"/>
      </rPr>
      <t>(Last, First)</t>
    </r>
  </si>
  <si>
    <t>ROLE</t>
  </si>
  <si>
    <t>Direct Salaries</t>
  </si>
  <si>
    <t>Subtotal Labor</t>
  </si>
  <si>
    <t>Subtotal Loaded Labor</t>
  </si>
  <si>
    <t>ON-SITE PERSONNEL</t>
  </si>
  <si>
    <t>OFF-SITE PERSONNEL</t>
  </si>
  <si>
    <r>
      <t>RATE</t>
    </r>
    <r>
      <rPr>
        <b/>
        <vertAlign val="superscript"/>
        <sz val="11"/>
        <rFont val="Arial"/>
        <family val="2"/>
      </rPr>
      <t>*</t>
    </r>
  </si>
  <si>
    <t>Sub-Total EXPENSES - LABOR</t>
  </si>
  <si>
    <t>Sub-Total EXPENSES - NON-LABOR</t>
  </si>
  <si>
    <t>EXPENSES - LABOR</t>
  </si>
  <si>
    <t>Total Labor Hours:</t>
  </si>
  <si>
    <t>Business Diversity Percentage</t>
  </si>
  <si>
    <t>Total Project Cost</t>
  </si>
  <si>
    <t>*Rates shown are for estimates only -- actual rates of personnel will be used for invoicing.</t>
  </si>
  <si>
    <r>
      <t xml:space="preserve">TASKS/FUNCTION CODES     </t>
    </r>
    <r>
      <rPr>
        <b/>
        <i/>
        <sz val="12"/>
        <rFont val="Arial"/>
        <family val="2"/>
      </rPr>
      <t>Enter task descriptions and hours for each task by person/role.</t>
    </r>
  </si>
  <si>
    <t>Prepared by:</t>
  </si>
  <si>
    <t>TOTAL EXPENSES                      (LABOR and NON-LABOR)</t>
  </si>
  <si>
    <t>Total Labor</t>
  </si>
  <si>
    <t>TOTAL LABOR                                  (ON-SITE and OFF-SITE)</t>
  </si>
  <si>
    <t>&lt;name&gt;</t>
  </si>
  <si>
    <t>&lt;date&gt;</t>
  </si>
  <si>
    <t>Overhead Rate</t>
  </si>
  <si>
    <t>SUB-CONSULTANTS</t>
  </si>
  <si>
    <t xml:space="preserve">BUSINESS DIVERSITY SUB-CONSULTANTS </t>
  </si>
  <si>
    <t>BUSINESS DIVERSITY SUB-CONSULTANTS</t>
  </si>
  <si>
    <r>
      <t xml:space="preserve">EXPENSES - NON-LABOR     </t>
    </r>
    <r>
      <rPr>
        <b/>
        <i/>
        <sz val="12"/>
        <rFont val="Arial"/>
        <family val="2"/>
      </rPr>
      <t>Enter expense descriptions and amounts</t>
    </r>
  </si>
  <si>
    <t>Description</t>
  </si>
  <si>
    <t>Rate</t>
  </si>
  <si>
    <t>Unit</t>
  </si>
  <si>
    <t>No. Units</t>
  </si>
  <si>
    <t>month</t>
  </si>
  <si>
    <t>miles</t>
  </si>
  <si>
    <t>Safety supplies</t>
  </si>
  <si>
    <t>Resident Engineer</t>
  </si>
  <si>
    <t>Asst Project Engineer</t>
  </si>
  <si>
    <t>Resident Wall Engineer</t>
  </si>
  <si>
    <t>Chief Inspector</t>
  </si>
  <si>
    <t>Environmental Quality Coord</t>
  </si>
  <si>
    <t>Admin</t>
  </si>
  <si>
    <t>CPM Scheduler</t>
  </si>
  <si>
    <t>Months</t>
  </si>
  <si>
    <t>Contract Preparer</t>
  </si>
  <si>
    <t>Date</t>
  </si>
  <si>
    <t>Each</t>
  </si>
  <si>
    <t>Document Control/Document Control Structure</t>
  </si>
  <si>
    <t>Project Information Library</t>
  </si>
  <si>
    <t>Review of Documents and Information</t>
  </si>
  <si>
    <t>Authority-furnished Documents' Review</t>
  </si>
  <si>
    <t>Site Familiarization</t>
  </si>
  <si>
    <t>Technical Support Services</t>
  </si>
  <si>
    <t>Cost Reporting  System</t>
  </si>
  <si>
    <t>Contract Change Cost Estimating</t>
  </si>
  <si>
    <t>Scheduling</t>
  </si>
  <si>
    <t>Monthly Progress Report</t>
  </si>
  <si>
    <t>Communication and Coordination</t>
  </si>
  <si>
    <t>Public Relations Activities</t>
  </si>
  <si>
    <t>Project Coordination</t>
  </si>
  <si>
    <t>Coordination w/TXDOT</t>
  </si>
  <si>
    <t>Permitting</t>
  </si>
  <si>
    <t>Progress Review and Coordination Meeting</t>
  </si>
  <si>
    <t>Bid Evaluations and Recommendation</t>
  </si>
  <si>
    <t>Construction Phase Services</t>
  </si>
  <si>
    <t>A.</t>
  </si>
  <si>
    <t>B.</t>
  </si>
  <si>
    <t>C.</t>
  </si>
  <si>
    <t>D.</t>
  </si>
  <si>
    <t>E.</t>
  </si>
  <si>
    <t>Preconstruction Meeting</t>
  </si>
  <si>
    <t>Construction Contractor Liaison</t>
  </si>
  <si>
    <t>Construction Observation Responsibilities</t>
  </si>
  <si>
    <t>Construction Management Team</t>
  </si>
  <si>
    <t>F.</t>
  </si>
  <si>
    <t>Daily Inspection and Reporting</t>
  </si>
  <si>
    <t>Material Testing</t>
  </si>
  <si>
    <t>Construction Noconformances</t>
  </si>
  <si>
    <t>Engineer Diary Requirements</t>
  </si>
  <si>
    <t>Quantity Updates</t>
  </si>
  <si>
    <t>Project Files</t>
  </si>
  <si>
    <t>Shop Drawing Submittals</t>
  </si>
  <si>
    <t>Accident Reporting</t>
  </si>
  <si>
    <t>Field Revision Modifications</t>
  </si>
  <si>
    <t>General Site Existing Condition Survey</t>
  </si>
  <si>
    <t>Project Site Communications System</t>
  </si>
  <si>
    <t>Construction Contract Change Controls</t>
  </si>
  <si>
    <t>Monthly / Final Pay Estimates</t>
  </si>
  <si>
    <t>Claims Avoidance</t>
  </si>
  <si>
    <t>Project Documentation Provisions</t>
  </si>
  <si>
    <t>Record Drawings</t>
  </si>
  <si>
    <t>Project Photograph Log</t>
  </si>
  <si>
    <t>Utility Construction Coordination</t>
  </si>
  <si>
    <t>Biweekly Inspection Reporting</t>
  </si>
  <si>
    <t>Enviromental Compliance</t>
  </si>
  <si>
    <t>G</t>
  </si>
  <si>
    <t>H</t>
  </si>
  <si>
    <t>Wall Construction Oversight</t>
  </si>
  <si>
    <t>I</t>
  </si>
  <si>
    <t>Construction Contract Finalization</t>
  </si>
  <si>
    <t>Final Inspection Reporting</t>
  </si>
  <si>
    <t>Final Payment Determination</t>
  </si>
  <si>
    <t>Final Documentation</t>
  </si>
  <si>
    <t xml:space="preserve">SW3P/QMS-Env-01 &amp;03/ 404 Form/ </t>
  </si>
  <si>
    <t>Contract Change Cost Estimating (C5 Mtg's)</t>
  </si>
  <si>
    <t>Validator</t>
  </si>
  <si>
    <t>Corridor/Project Manager</t>
  </si>
  <si>
    <t>Preparer</t>
  </si>
  <si>
    <t xml:space="preserve">                                                      Date</t>
  </si>
  <si>
    <t>The RE ,ARE, Chief Insp and one Struct Insp.  Start approx 1.5 month proir to NTP of contractor. Two meet the Corridor Manager request,  the Resident Wall Engineer &amp; Enviromental Quality Coord were estimate as part time</t>
  </si>
  <si>
    <t>Estimate Total Hours -</t>
  </si>
  <si>
    <t>OT Hours per Week -</t>
  </si>
  <si>
    <t xml:space="preserve"> Reg.Hours per Week -</t>
  </si>
  <si>
    <t>LS</t>
  </si>
  <si>
    <t>Office Cost - (Not covered by overhead)</t>
  </si>
  <si>
    <t>Part Time</t>
  </si>
  <si>
    <t>Electrical Inspector/Coord</t>
  </si>
  <si>
    <t>Landscaper Insp.</t>
  </si>
  <si>
    <t>Electrical Insp.</t>
  </si>
  <si>
    <t>Environ. Coord.</t>
  </si>
  <si>
    <t>Wall Engineer</t>
  </si>
  <si>
    <t>Final</t>
  </si>
  <si>
    <t>Completion</t>
  </si>
  <si>
    <t>Substantial</t>
  </si>
  <si>
    <t>Qty</t>
  </si>
  <si>
    <t>Units</t>
  </si>
  <si>
    <t>Hrs</t>
  </si>
  <si>
    <t xml:space="preserve">Scheduler </t>
  </si>
  <si>
    <t>Admin/Booker Keeper</t>
  </si>
  <si>
    <t>Position</t>
  </si>
  <si>
    <t>N/A</t>
  </si>
  <si>
    <t>No. of Personal</t>
  </si>
  <si>
    <t>Full Time</t>
  </si>
  <si>
    <t>Vehicle</t>
  </si>
  <si>
    <t>Vehicle - Mileage</t>
  </si>
  <si>
    <t>Mon</t>
  </si>
  <si>
    <t>Vehicle (Full Time Field Personal)</t>
  </si>
  <si>
    <t>Cell phone (If Not Covered by Overhead)</t>
  </si>
  <si>
    <t>Miles</t>
  </si>
  <si>
    <t>Full Personal /Vehicles/Months</t>
  </si>
  <si>
    <t>Approx. Duration -</t>
  </si>
  <si>
    <t>Multiplier =</t>
  </si>
  <si>
    <t>1.235 Overhead rate equals a 2.50 multiplier</t>
  </si>
  <si>
    <t>1.455 Overhead rate equals a 2.75 multiplier</t>
  </si>
  <si>
    <t>To Be Provided</t>
  </si>
  <si>
    <t>Landscape Insp.</t>
  </si>
  <si>
    <t>7-9</t>
  </si>
  <si>
    <t>Assist. Proj. Engineer</t>
  </si>
  <si>
    <t>Field Inspector Struct/Rdwy</t>
  </si>
  <si>
    <t>Wall / Drainage Inspector</t>
  </si>
  <si>
    <t>Struct/Rdwy Inspector</t>
  </si>
  <si>
    <t>Electrical Coordinator / Inspector</t>
  </si>
  <si>
    <t>Close-Out</t>
  </si>
  <si>
    <t>PartTime/Vehicles - Avg 70/visit/PT</t>
  </si>
  <si>
    <t>Field Inspector</t>
  </si>
  <si>
    <t>Senior Struct/Rdwy Inspector</t>
  </si>
  <si>
    <t>Contractor NTP</t>
  </si>
  <si>
    <t xml:space="preserve">Field Inspector </t>
  </si>
  <si>
    <t>Assuption:   Four (4) Dirt operation ongoing at the same time along the Section 5 corridors</t>
  </si>
  <si>
    <t>EA</t>
  </si>
  <si>
    <t>Assumption -  Personal Safety Equipment for XX people</t>
  </si>
  <si>
    <t>Senior Struct &amp; Rdwy Inspector</t>
  </si>
  <si>
    <t>Senior Inspector</t>
  </si>
  <si>
    <t>Struct/Rdwy Inspector (3)</t>
  </si>
  <si>
    <t>Senior Struct/Rdwy Inspector (1)</t>
  </si>
  <si>
    <t>Senior Rdwy Inspector (None)</t>
  </si>
  <si>
    <t>Landscape Inspector (None)</t>
  </si>
  <si>
    <t>Full/Part Time</t>
  </si>
  <si>
    <r>
      <t xml:space="preserve">TASKS/FUNCTION CODES     </t>
    </r>
    <r>
      <rPr>
        <b/>
        <i/>
        <sz val="12"/>
        <rFont val="Arial"/>
        <family val="2"/>
      </rPr>
      <t>Enter task descriptions and hours for each task by person/role.  Modify items to match scope.</t>
    </r>
  </si>
  <si>
    <t xml:space="preserve">Color coding example:  </t>
  </si>
  <si>
    <r>
      <t xml:space="preserve">Approx. Rates
</t>
    </r>
    <r>
      <rPr>
        <sz val="10"/>
        <color indexed="10"/>
        <rFont val="Arial"/>
        <family val="2"/>
      </rPr>
      <t xml:space="preserve">Example:  
21 mon @ 40hrs/wk; 17 w/10hrs-OT/wk </t>
    </r>
  </si>
  <si>
    <r>
      <t>HOURLY RATE</t>
    </r>
    <r>
      <rPr>
        <b/>
        <vertAlign val="superscript"/>
        <sz val="11"/>
        <rFont val="Arial"/>
        <family val="2"/>
      </rPr>
      <t>*</t>
    </r>
  </si>
  <si>
    <r>
      <t xml:space="preserve">Cost Estimate for </t>
    </r>
    <r>
      <rPr>
        <b/>
        <sz val="16"/>
        <color indexed="10"/>
        <rFont val="Arial"/>
        <family val="2"/>
      </rPr>
      <t xml:space="preserve">&lt;&lt;Corridor Name&gt;&gt; </t>
    </r>
    <r>
      <rPr>
        <b/>
        <sz val="16"/>
        <rFont val="Arial"/>
        <family val="2"/>
      </rPr>
      <t>Construction Manager Consultant</t>
    </r>
  </si>
  <si>
    <r>
      <t xml:space="preserve">Section </t>
    </r>
    <r>
      <rPr>
        <b/>
        <sz val="16"/>
        <color indexed="10"/>
        <rFont val="Arial"/>
        <family val="2"/>
      </rPr>
      <t>XX</t>
    </r>
    <r>
      <rPr>
        <b/>
        <sz val="16"/>
        <rFont val="Arial"/>
        <family val="2"/>
      </rPr>
      <t xml:space="preserve">: </t>
    </r>
    <r>
      <rPr>
        <b/>
        <sz val="16"/>
        <color indexed="10"/>
        <rFont val="Arial"/>
        <family val="2"/>
      </rPr>
      <t>&lt;&lt;Enter NTP and Final completion dates&gt;&gt;</t>
    </r>
  </si>
  <si>
    <t xml:space="preserve">Prepared by:  </t>
  </si>
  <si>
    <t>Contract: xxxxx-xxx-xx-xx-xx</t>
  </si>
  <si>
    <t>Date prepared:</t>
  </si>
  <si>
    <r>
      <t xml:space="preserve">TASKS/FUNCTION CODES     </t>
    </r>
    <r>
      <rPr>
        <b/>
        <i/>
        <sz val="12"/>
        <rFont val="Arial"/>
        <family val="2"/>
      </rPr>
      <t>Enter task descriptions and hours for each task by person/role.  Modify task items to match scope.</t>
    </r>
  </si>
  <si>
    <t>Recommended:</t>
  </si>
  <si>
    <t>Reviewed:</t>
  </si>
  <si>
    <t>Approved:</t>
  </si>
  <si>
    <t>Amount budgeted &amp; available for this work:$______________</t>
  </si>
  <si>
    <t>Contingency [ IS / IS NOT / NA ] available for this work</t>
  </si>
  <si>
    <t>Director of Project Delivery</t>
  </si>
  <si>
    <t>PD Program Controls Manager</t>
  </si>
  <si>
    <t xml:space="preserve">PD Program Contols Comments: </t>
  </si>
  <si>
    <t xml:space="preserve">Assume a vehicle for each field personal, Office Eng &amp; Resident Eng </t>
  </si>
  <si>
    <t>Cell Phone (Voice and Data) in Overhead unless demonstrated differently</t>
  </si>
  <si>
    <t xml:space="preserve">Assumption - 70 miles/day/part time Personal per visit to site- rate hrs/8hrs per visit </t>
  </si>
  <si>
    <t>Assumption- flat rate for contract</t>
  </si>
  <si>
    <t>Mileage (Part Time Field Personal)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</si>
</sst>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_(* #,##0.0000_);_(* \(#,##0.0000\);_(* &quot;-&quot;??_);_(@_)"/>
    <numFmt numFmtId="167" formatCode="&quot;on&quot;\ m/d/yyyy"/>
    <numFmt numFmtId="168" formatCode="0.0000"/>
    <numFmt numFmtId="169" formatCode="_(* #,##0_);_(* \(#,##0\);_(* &quot;-&quot;??_);_(@_)"/>
    <numFmt numFmtId="170" formatCode="_([$$-409]* #,##0.00_);_([$$-409]* \(#,##0.00\);_([$$-409]* &quot;-&quot;??_);_(@_)"/>
    <numFmt numFmtId="171" formatCode="_(&quot;$&quot;* #,##0.00_);_(&quot;$&quot;* \(#,##0.00\);_(&quot;$&quot;* &quot;-&quot;_);_(@_)"/>
    <numFmt numFmtId="172" formatCode="[$-409]mmm\-yy;@"/>
    <numFmt numFmtId="173" formatCode="0.0"/>
    <numFmt numFmtId="174" formatCode="_(&quot;$&quot;* #,##0.0_);_(&quot;$&quot;* \(#,##0.0\);_(&quot;$&quot;* &quot;-&quot;??_);_(@_)"/>
    <numFmt numFmtId="175" formatCode="_(&quot;$&quot;* #,##0.000_);_(&quot;$&quot;* \(#,##0.000\);_(&quot;$&quot;* &quot;-&quot;??_);_(@_)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0"/>
      <name val="Univers (W1)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indexed="22"/>
      <name val="Arial"/>
      <family val="2"/>
    </font>
    <font>
      <sz val="10"/>
      <color indexed="55"/>
      <name val="Arial"/>
      <family val="2"/>
    </font>
    <font>
      <b/>
      <sz val="10"/>
      <color indexed="57"/>
      <name val="Arial"/>
      <family val="2"/>
    </font>
    <font>
      <b/>
      <sz val="9"/>
      <color indexed="30"/>
      <name val="Arial"/>
      <family val="2"/>
    </font>
    <font>
      <b/>
      <sz val="8"/>
      <color indexed="23"/>
      <name val="Arial"/>
      <family val="2"/>
    </font>
    <font>
      <sz val="11"/>
      <color indexed="10"/>
      <name val="Arial"/>
      <family val="2"/>
    </font>
    <font>
      <b/>
      <sz val="12"/>
      <color indexed="23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theme="0" tint="-0.1499900072813034"/>
      <name val="Arial"/>
      <family val="2"/>
    </font>
    <font>
      <sz val="10"/>
      <color theme="0" tint="-0.24997000396251678"/>
      <name val="Arial"/>
      <family val="2"/>
    </font>
    <font>
      <b/>
      <sz val="10"/>
      <color rgb="FF75923C"/>
      <name val="Arial"/>
      <family val="2"/>
    </font>
    <font>
      <b/>
      <sz val="9"/>
      <color rgb="FF0070C0"/>
      <name val="Arial"/>
      <family val="2"/>
    </font>
    <font>
      <b/>
      <sz val="8"/>
      <color theme="0" tint="-0.4999699890613556"/>
      <name val="Arial"/>
      <family val="2"/>
    </font>
    <font>
      <sz val="11"/>
      <color rgb="FFFF0000"/>
      <name val="Arial"/>
      <family val="2"/>
    </font>
    <font>
      <b/>
      <sz val="12"/>
      <color theme="0" tint="-0.4999699890613556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0.09996999800205231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medium"/>
      <top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/>
      <right style="medium"/>
      <top style="hair"/>
      <bottom/>
    </border>
    <border>
      <left/>
      <right/>
      <top style="thin"/>
      <bottom style="thin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 style="thin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double"/>
      <right style="medium"/>
      <top style="hair"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 style="thin"/>
      <right style="medium"/>
      <top style="double"/>
      <bottom style="medium"/>
    </border>
    <border>
      <left style="thin"/>
      <right/>
      <top style="thin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hair"/>
      <bottom style="double"/>
    </border>
    <border>
      <left/>
      <right style="medium"/>
      <top style="medium"/>
      <bottom style="thin"/>
    </border>
    <border>
      <left/>
      <right style="thin"/>
      <top/>
      <bottom style="hair"/>
    </border>
    <border>
      <left/>
      <right style="thin"/>
      <top style="hair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double"/>
    </border>
    <border>
      <left/>
      <right/>
      <top style="medium"/>
      <bottom/>
    </border>
    <border>
      <left style="thin"/>
      <right/>
      <top style="double"/>
      <bottom style="thin"/>
    </border>
    <border>
      <left style="thin"/>
      <right/>
      <top style="hair"/>
      <bottom style="medium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thin"/>
      <right style="double"/>
      <top/>
      <bottom style="hair"/>
    </border>
    <border>
      <left/>
      <right style="medium"/>
      <top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 style="hair"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43" fontId="8" fillId="33" borderId="10" xfId="42" applyFont="1" applyFill="1" applyBorder="1" applyAlignment="1" applyProtection="1">
      <alignment vertical="center" wrapText="1"/>
      <protection/>
    </xf>
    <xf numFmtId="43" fontId="8" fillId="33" borderId="10" xfId="42" applyFont="1" applyFill="1" applyBorder="1" applyAlignment="1" applyProtection="1">
      <alignment horizontal="center" vertical="center" wrapText="1"/>
      <protection/>
    </xf>
    <xf numFmtId="43" fontId="8" fillId="33" borderId="11" xfId="42" applyFont="1" applyFill="1" applyBorder="1" applyAlignment="1" applyProtection="1">
      <alignment horizontal="center" vertical="center" wrapText="1"/>
      <protection/>
    </xf>
    <xf numFmtId="43" fontId="12" fillId="33" borderId="12" xfId="42" applyFont="1" applyFill="1" applyBorder="1" applyAlignment="1">
      <alignment vertical="center"/>
    </xf>
    <xf numFmtId="49" fontId="0" fillId="34" borderId="13" xfId="0" applyNumberFormat="1" applyFill="1" applyBorder="1" applyAlignment="1">
      <alignment horizontal="center" vertical="center"/>
    </xf>
    <xf numFmtId="44" fontId="0" fillId="34" borderId="14" xfId="0" applyNumberFormat="1" applyFill="1" applyBorder="1" applyAlignment="1">
      <alignment horizontal="center" vertical="center"/>
    </xf>
    <xf numFmtId="44" fontId="0" fillId="34" borderId="15" xfId="0" applyNumberFormat="1" applyFill="1" applyBorder="1" applyAlignment="1">
      <alignment horizontal="center" vertical="center"/>
    </xf>
    <xf numFmtId="44" fontId="0" fillId="34" borderId="16" xfId="0" applyNumberForma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5" fillId="35" borderId="0" xfId="0" applyFont="1" applyFill="1" applyAlignment="1">
      <alignment horizontal="center" vertical="center"/>
    </xf>
    <xf numFmtId="0" fontId="0" fillId="35" borderId="17" xfId="0" applyFill="1" applyBorder="1" applyAlignment="1">
      <alignment vertical="center"/>
    </xf>
    <xf numFmtId="164" fontId="3" fillId="0" borderId="18" xfId="55" applyFont="1" applyFill="1" applyBorder="1" applyAlignment="1">
      <alignment horizontal="center" vertical="center"/>
      <protection/>
    </xf>
    <xf numFmtId="43" fontId="8" fillId="34" borderId="19" xfId="42" applyFont="1" applyFill="1" applyBorder="1" applyAlignment="1" applyProtection="1">
      <alignment vertical="center"/>
      <protection/>
    </xf>
    <xf numFmtId="43" fontId="12" fillId="34" borderId="19" xfId="42" applyFont="1" applyFill="1" applyBorder="1" applyAlignment="1">
      <alignment horizontal="right" vertical="center"/>
    </xf>
    <xf numFmtId="43" fontId="8" fillId="34" borderId="19" xfId="42" applyFont="1" applyFill="1" applyBorder="1" applyAlignment="1" applyProtection="1">
      <alignment horizontal="left" vertical="center"/>
      <protection/>
    </xf>
    <xf numFmtId="43" fontId="8" fillId="34" borderId="20" xfId="42" applyFont="1" applyFill="1" applyBorder="1" applyAlignment="1" applyProtection="1">
      <alignment horizontal="left" vertical="center"/>
      <protection/>
    </xf>
    <xf numFmtId="43" fontId="12" fillId="33" borderId="21" xfId="42" applyFont="1" applyFill="1" applyBorder="1" applyAlignment="1">
      <alignment vertical="center"/>
    </xf>
    <xf numFmtId="164" fontId="3" fillId="0" borderId="22" xfId="55" applyFont="1" applyFill="1" applyBorder="1" applyAlignment="1">
      <alignment horizontal="center" vertical="center"/>
      <protection/>
    </xf>
    <xf numFmtId="43" fontId="8" fillId="34" borderId="13" xfId="42" applyFont="1" applyFill="1" applyBorder="1" applyAlignment="1" applyProtection="1">
      <alignment vertical="center"/>
      <protection/>
    </xf>
    <xf numFmtId="43" fontId="8" fillId="34" borderId="13" xfId="42" applyFont="1" applyFill="1" applyBorder="1" applyAlignment="1">
      <alignment vertical="center"/>
    </xf>
    <xf numFmtId="43" fontId="12" fillId="34" borderId="13" xfId="42" applyFont="1" applyFill="1" applyBorder="1" applyAlignment="1">
      <alignment horizontal="right" vertical="center"/>
    </xf>
    <xf numFmtId="43" fontId="8" fillId="34" borderId="13" xfId="42" applyFont="1" applyFill="1" applyBorder="1" applyAlignment="1" applyProtection="1">
      <alignment horizontal="right" vertical="center"/>
      <protection/>
    </xf>
    <xf numFmtId="43" fontId="8" fillId="34" borderId="23" xfId="42" applyFont="1" applyFill="1" applyBorder="1" applyAlignment="1" applyProtection="1">
      <alignment horizontal="right" vertical="center"/>
      <protection/>
    </xf>
    <xf numFmtId="43" fontId="12" fillId="33" borderId="24" xfId="42" applyFont="1" applyFill="1" applyBorder="1" applyAlignment="1">
      <alignment vertical="center"/>
    </xf>
    <xf numFmtId="43" fontId="12" fillId="34" borderId="13" xfId="42" applyFont="1" applyFill="1" applyBorder="1" applyAlignment="1">
      <alignment vertical="center"/>
    </xf>
    <xf numFmtId="43" fontId="8" fillId="34" borderId="13" xfId="42" applyFont="1" applyFill="1" applyBorder="1" applyAlignment="1">
      <alignment horizontal="right" vertical="center"/>
    </xf>
    <xf numFmtId="43" fontId="8" fillId="34" borderId="23" xfId="42" applyFont="1" applyFill="1" applyBorder="1" applyAlignment="1">
      <alignment vertical="center"/>
    </xf>
    <xf numFmtId="43" fontId="12" fillId="33" borderId="25" xfId="42" applyFont="1" applyFill="1" applyBorder="1" applyAlignment="1">
      <alignment vertical="center"/>
    </xf>
    <xf numFmtId="164" fontId="3" fillId="0" borderId="26" xfId="55" applyFont="1" applyFill="1" applyBorder="1" applyAlignment="1">
      <alignment horizontal="center" vertical="center"/>
      <protection/>
    </xf>
    <xf numFmtId="43" fontId="12" fillId="34" borderId="27" xfId="42" applyFont="1" applyFill="1" applyBorder="1" applyAlignment="1">
      <alignment vertical="center"/>
    </xf>
    <xf numFmtId="43" fontId="8" fillId="34" borderId="27" xfId="42" applyFont="1" applyFill="1" applyBorder="1" applyAlignment="1">
      <alignment horizontal="right" vertical="center"/>
    </xf>
    <xf numFmtId="43" fontId="8" fillId="34" borderId="28" xfId="42" applyFont="1" applyFill="1" applyBorder="1" applyAlignment="1">
      <alignment horizontal="right" vertical="center"/>
    </xf>
    <xf numFmtId="43" fontId="12" fillId="33" borderId="29" xfId="42" applyFont="1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10" fillId="35" borderId="0" xfId="0" applyFont="1" applyFill="1" applyAlignment="1">
      <alignment vertical="center"/>
    </xf>
    <xf numFmtId="43" fontId="12" fillId="33" borderId="19" xfId="42" applyFont="1" applyFill="1" applyBorder="1" applyAlignment="1">
      <alignment vertical="center"/>
    </xf>
    <xf numFmtId="43" fontId="12" fillId="33" borderId="20" xfId="42" applyFont="1" applyFill="1" applyBorder="1" applyAlignment="1">
      <alignment vertical="center"/>
    </xf>
    <xf numFmtId="43" fontId="12" fillId="33" borderId="21" xfId="42" applyFont="1" applyFill="1" applyBorder="1" applyAlignment="1">
      <alignment vertical="center"/>
    </xf>
    <xf numFmtId="43" fontId="12" fillId="33" borderId="31" xfId="42" applyFont="1" applyFill="1" applyBorder="1" applyAlignment="1">
      <alignment vertical="center"/>
    </xf>
    <xf numFmtId="43" fontId="12" fillId="33" borderId="32" xfId="42" applyFont="1" applyFill="1" applyBorder="1" applyAlignment="1">
      <alignment vertical="center"/>
    </xf>
    <xf numFmtId="43" fontId="12" fillId="33" borderId="33" xfId="42" applyFont="1" applyFill="1" applyBorder="1" applyAlignment="1">
      <alignment vertical="center"/>
    </xf>
    <xf numFmtId="0" fontId="0" fillId="34" borderId="34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13" fillId="35" borderId="35" xfId="0" applyFont="1" applyFill="1" applyBorder="1" applyAlignment="1">
      <alignment horizontal="left" vertical="center" indent="6"/>
    </xf>
    <xf numFmtId="0" fontId="13" fillId="35" borderId="36" xfId="0" applyFont="1" applyFill="1" applyBorder="1" applyAlignment="1">
      <alignment horizontal="left" vertical="center" indent="6"/>
    </xf>
    <xf numFmtId="0" fontId="13" fillId="35" borderId="37" xfId="0" applyFont="1" applyFill="1" applyBorder="1" applyAlignment="1">
      <alignment horizontal="left" vertical="center" indent="6"/>
    </xf>
    <xf numFmtId="0" fontId="13" fillId="35" borderId="38" xfId="0" applyFont="1" applyFill="1" applyBorder="1" applyAlignment="1">
      <alignment horizontal="left" vertical="center" indent="6"/>
    </xf>
    <xf numFmtId="0" fontId="5" fillId="34" borderId="0" xfId="0" applyFont="1" applyFill="1" applyAlignment="1">
      <alignment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vertical="center" wrapText="1"/>
    </xf>
    <xf numFmtId="0" fontId="0" fillId="35" borderId="37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43" fontId="12" fillId="35" borderId="0" xfId="42" applyFont="1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39" xfId="0" applyFill="1" applyBorder="1" applyAlignment="1">
      <alignment vertical="center"/>
    </xf>
    <xf numFmtId="0" fontId="0" fillId="35" borderId="40" xfId="0" applyFill="1" applyBorder="1" applyAlignment="1">
      <alignment vertical="center"/>
    </xf>
    <xf numFmtId="0" fontId="4" fillId="35" borderId="0" xfId="0" applyFont="1" applyFill="1" applyAlignment="1">
      <alignment vertical="top"/>
    </xf>
    <xf numFmtId="0" fontId="0" fillId="35" borderId="41" xfId="0" applyFill="1" applyBorder="1" applyAlignment="1">
      <alignment vertical="center"/>
    </xf>
    <xf numFmtId="0" fontId="0" fillId="35" borderId="42" xfId="0" applyFill="1" applyBorder="1" applyAlignment="1">
      <alignment vertical="center"/>
    </xf>
    <xf numFmtId="0" fontId="0" fillId="35" borderId="43" xfId="0" applyFill="1" applyBorder="1" applyAlignment="1">
      <alignment vertical="center"/>
    </xf>
    <xf numFmtId="0" fontId="14" fillId="35" borderId="44" xfId="0" applyFont="1" applyFill="1" applyBorder="1" applyAlignment="1">
      <alignment vertical="center"/>
    </xf>
    <xf numFmtId="0" fontId="0" fillId="35" borderId="45" xfId="0" applyFill="1" applyBorder="1" applyAlignment="1">
      <alignment vertical="center"/>
    </xf>
    <xf numFmtId="0" fontId="0" fillId="35" borderId="46" xfId="0" applyFill="1" applyBorder="1" applyAlignment="1">
      <alignment vertical="center"/>
    </xf>
    <xf numFmtId="42" fontId="12" fillId="33" borderId="19" xfId="42" applyNumberFormat="1" applyFont="1" applyFill="1" applyBorder="1" applyAlignment="1">
      <alignment vertical="center"/>
    </xf>
    <xf numFmtId="42" fontId="12" fillId="33" borderId="20" xfId="42" applyNumberFormat="1" applyFont="1" applyFill="1" applyBorder="1" applyAlignment="1">
      <alignment vertical="center"/>
    </xf>
    <xf numFmtId="42" fontId="12" fillId="33" borderId="21" xfId="42" applyNumberFormat="1" applyFont="1" applyFill="1" applyBorder="1" applyAlignment="1">
      <alignment vertical="center"/>
    </xf>
    <xf numFmtId="42" fontId="12" fillId="33" borderId="31" xfId="42" applyNumberFormat="1" applyFont="1" applyFill="1" applyBorder="1" applyAlignment="1">
      <alignment vertical="center"/>
    </xf>
    <xf numFmtId="42" fontId="12" fillId="33" borderId="32" xfId="42" applyNumberFormat="1" applyFont="1" applyFill="1" applyBorder="1" applyAlignment="1">
      <alignment vertical="center"/>
    </xf>
    <xf numFmtId="42" fontId="12" fillId="33" borderId="47" xfId="42" applyNumberFormat="1" applyFont="1" applyFill="1" applyBorder="1" applyAlignment="1">
      <alignment vertical="center"/>
    </xf>
    <xf numFmtId="0" fontId="14" fillId="35" borderId="48" xfId="0" applyFont="1" applyFill="1" applyBorder="1" applyAlignment="1">
      <alignment vertical="center"/>
    </xf>
    <xf numFmtId="0" fontId="10" fillId="33" borderId="4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164" fontId="3" fillId="34" borderId="19" xfId="55" applyFont="1" applyFill="1" applyBorder="1" applyAlignment="1">
      <alignment vertical="center"/>
      <protection/>
    </xf>
    <xf numFmtId="164" fontId="3" fillId="34" borderId="13" xfId="55" applyFont="1" applyFill="1" applyBorder="1" applyAlignment="1">
      <alignment vertical="center"/>
      <protection/>
    </xf>
    <xf numFmtId="164" fontId="3" fillId="34" borderId="27" xfId="55" applyFont="1" applyFill="1" applyBorder="1" applyAlignment="1">
      <alignment vertical="center"/>
      <protection/>
    </xf>
    <xf numFmtId="42" fontId="12" fillId="33" borderId="27" xfId="42" applyNumberFormat="1" applyFont="1" applyFill="1" applyBorder="1" applyAlignment="1">
      <alignment vertical="center"/>
    </xf>
    <xf numFmtId="42" fontId="12" fillId="35" borderId="40" xfId="42" applyNumberFormat="1" applyFont="1" applyFill="1" applyBorder="1" applyAlignment="1">
      <alignment vertical="center"/>
    </xf>
    <xf numFmtId="164" fontId="3" fillId="0" borderId="27" xfId="55" applyFont="1" applyFill="1" applyBorder="1" applyAlignment="1">
      <alignment horizontal="center" vertical="center"/>
      <protection/>
    </xf>
    <xf numFmtId="0" fontId="10" fillId="33" borderId="50" xfId="0" applyFont="1" applyFill="1" applyBorder="1" applyAlignment="1">
      <alignment horizontal="left" vertical="center"/>
    </xf>
    <xf numFmtId="0" fontId="0" fillId="35" borderId="51" xfId="0" applyFill="1" applyBorder="1" applyAlignment="1">
      <alignment vertical="center"/>
    </xf>
    <xf numFmtId="42" fontId="0" fillId="33" borderId="21" xfId="44" applyNumberFormat="1" applyFont="1" applyFill="1" applyBorder="1" applyAlignment="1">
      <alignment vertical="center"/>
    </xf>
    <xf numFmtId="42" fontId="0" fillId="33" borderId="29" xfId="44" applyNumberFormat="1" applyFont="1" applyFill="1" applyBorder="1" applyAlignment="1">
      <alignment vertical="center"/>
    </xf>
    <xf numFmtId="0" fontId="13" fillId="35" borderId="0" xfId="0" applyFont="1" applyFill="1" applyBorder="1" applyAlignment="1">
      <alignment horizontal="left" vertical="center" indent="6"/>
    </xf>
    <xf numFmtId="0" fontId="13" fillId="35" borderId="0" xfId="0" applyFont="1" applyFill="1" applyBorder="1" applyAlignment="1">
      <alignment horizontal="center" vertical="center" textRotation="90"/>
    </xf>
    <xf numFmtId="44" fontId="0" fillId="35" borderId="0" xfId="0" applyNumberFormat="1" applyFill="1" applyBorder="1" applyAlignment="1">
      <alignment horizontal="center" vertical="center"/>
    </xf>
    <xf numFmtId="42" fontId="0" fillId="33" borderId="52" xfId="0" applyNumberFormat="1" applyFill="1" applyBorder="1" applyAlignment="1">
      <alignment vertical="center"/>
    </xf>
    <xf numFmtId="42" fontId="0" fillId="33" borderId="53" xfId="0" applyNumberFormat="1" applyFill="1" applyBorder="1" applyAlignment="1">
      <alignment vertical="center"/>
    </xf>
    <xf numFmtId="0" fontId="14" fillId="35" borderId="54" xfId="0" applyFont="1" applyFill="1" applyBorder="1" applyAlignment="1">
      <alignment vertical="center"/>
    </xf>
    <xf numFmtId="164" fontId="3" fillId="0" borderId="13" xfId="55" applyFont="1" applyFill="1" applyBorder="1" applyAlignment="1">
      <alignment horizontal="center" vertical="center"/>
      <protection/>
    </xf>
    <xf numFmtId="164" fontId="3" fillId="0" borderId="19" xfId="55" applyFont="1" applyFill="1" applyBorder="1" applyAlignment="1">
      <alignment horizontal="center" vertical="center"/>
      <protection/>
    </xf>
    <xf numFmtId="0" fontId="0" fillId="35" borderId="37" xfId="0" applyFill="1" applyBorder="1" applyAlignment="1">
      <alignment horizontal="center" vertical="center"/>
    </xf>
    <xf numFmtId="42" fontId="12" fillId="35" borderId="51" xfId="42" applyNumberFormat="1" applyFont="1" applyFill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 wrapText="1"/>
    </xf>
    <xf numFmtId="42" fontId="12" fillId="33" borderId="55" xfId="42" applyNumberFormat="1" applyFont="1" applyFill="1" applyBorder="1" applyAlignment="1">
      <alignment vertical="center"/>
    </xf>
    <xf numFmtId="42" fontId="12" fillId="33" borderId="56" xfId="42" applyNumberFormat="1" applyFont="1" applyFill="1" applyBorder="1" applyAlignment="1">
      <alignment vertical="center"/>
    </xf>
    <xf numFmtId="0" fontId="14" fillId="33" borderId="57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 vertical="center"/>
    </xf>
    <xf numFmtId="165" fontId="10" fillId="33" borderId="59" xfId="55" applyNumberFormat="1" applyFont="1" applyFill="1" applyBorder="1" applyAlignment="1" applyProtection="1">
      <alignment horizontal="left" vertical="center"/>
      <protection/>
    </xf>
    <xf numFmtId="165" fontId="10" fillId="33" borderId="30" xfId="55" applyNumberFormat="1" applyFont="1" applyFill="1" applyBorder="1" applyAlignment="1" applyProtection="1">
      <alignment horizontal="left" vertical="center"/>
      <protection/>
    </xf>
    <xf numFmtId="165" fontId="9" fillId="33" borderId="30" xfId="55" applyNumberFormat="1" applyFont="1" applyFill="1" applyBorder="1" applyAlignment="1" applyProtection="1">
      <alignment vertical="center"/>
      <protection/>
    </xf>
    <xf numFmtId="165" fontId="9" fillId="33" borderId="30" xfId="55" applyNumberFormat="1" applyFont="1" applyFill="1" applyBorder="1" applyAlignment="1" applyProtection="1">
      <alignment horizontal="center" vertical="center"/>
      <protection/>
    </xf>
    <xf numFmtId="1" fontId="9" fillId="33" borderId="30" xfId="55" applyNumberFormat="1" applyFont="1" applyFill="1" applyBorder="1" applyAlignment="1" applyProtection="1">
      <alignment horizontal="right" vertical="center"/>
      <protection/>
    </xf>
    <xf numFmtId="1" fontId="9" fillId="33" borderId="50" xfId="55" applyNumberFormat="1" applyFont="1" applyFill="1" applyBorder="1" applyAlignment="1" applyProtection="1">
      <alignment horizontal="right" vertical="center"/>
      <protection/>
    </xf>
    <xf numFmtId="42" fontId="12" fillId="33" borderId="60" xfId="42" applyNumberFormat="1" applyFont="1" applyFill="1" applyBorder="1" applyAlignment="1">
      <alignment vertical="center"/>
    </xf>
    <xf numFmtId="42" fontId="12" fillId="33" borderId="48" xfId="42" applyNumberFormat="1" applyFont="1" applyFill="1" applyBorder="1" applyAlignment="1">
      <alignment vertical="center"/>
    </xf>
    <xf numFmtId="42" fontId="12" fillId="33" borderId="58" xfId="42" applyNumberFormat="1" applyFont="1" applyFill="1" applyBorder="1" applyAlignment="1">
      <alignment vertical="center"/>
    </xf>
    <xf numFmtId="42" fontId="12" fillId="33" borderId="61" xfId="42" applyNumberFormat="1" applyFont="1" applyFill="1" applyBorder="1" applyAlignment="1">
      <alignment vertical="center"/>
    </xf>
    <xf numFmtId="42" fontId="9" fillId="33" borderId="62" xfId="0" applyNumberFormat="1" applyFont="1" applyFill="1" applyBorder="1" applyAlignment="1">
      <alignment vertical="center"/>
    </xf>
    <xf numFmtId="42" fontId="12" fillId="35" borderId="0" xfId="42" applyNumberFormat="1" applyFont="1" applyFill="1" applyBorder="1" applyAlignment="1">
      <alignment vertical="center"/>
    </xf>
    <xf numFmtId="42" fontId="12" fillId="33" borderId="21" xfId="42" applyNumberFormat="1" applyFont="1" applyFill="1" applyBorder="1" applyAlignment="1">
      <alignment vertical="center"/>
    </xf>
    <xf numFmtId="42" fontId="12" fillId="33" borderId="24" xfId="42" applyNumberFormat="1" applyFont="1" applyFill="1" applyBorder="1" applyAlignment="1">
      <alignment vertical="center"/>
    </xf>
    <xf numFmtId="167" fontId="5" fillId="34" borderId="0" xfId="0" applyNumberFormat="1" applyFont="1" applyFill="1" applyAlignment="1">
      <alignment horizontal="left" vertical="center"/>
    </xf>
    <xf numFmtId="168" fontId="12" fillId="34" borderId="63" xfId="42" applyNumberFormat="1" applyFont="1" applyFill="1" applyBorder="1" applyAlignment="1">
      <alignment vertical="center"/>
    </xf>
    <xf numFmtId="168" fontId="12" fillId="34" borderId="64" xfId="42" applyNumberFormat="1" applyFont="1" applyFill="1" applyBorder="1" applyAlignment="1">
      <alignment vertical="center"/>
    </xf>
    <xf numFmtId="42" fontId="0" fillId="34" borderId="21" xfId="44" applyNumberFormat="1" applyFont="1" applyFill="1" applyBorder="1" applyAlignment="1">
      <alignment vertical="center"/>
    </xf>
    <xf numFmtId="42" fontId="0" fillId="34" borderId="29" xfId="44" applyNumberFormat="1" applyFont="1" applyFill="1" applyBorder="1" applyAlignment="1">
      <alignment vertical="center"/>
    </xf>
    <xf numFmtId="42" fontId="12" fillId="33" borderId="53" xfId="0" applyNumberFormat="1" applyFont="1" applyFill="1" applyBorder="1" applyAlignment="1">
      <alignment vertical="center"/>
    </xf>
    <xf numFmtId="42" fontId="0" fillId="33" borderId="65" xfId="0" applyNumberFormat="1" applyFill="1" applyBorder="1" applyAlignment="1">
      <alignment vertical="center"/>
    </xf>
    <xf numFmtId="42" fontId="19" fillId="36" borderId="66" xfId="0" applyNumberFormat="1" applyFont="1" applyFill="1" applyBorder="1" applyAlignment="1">
      <alignment vertical="center"/>
    </xf>
    <xf numFmtId="42" fontId="0" fillId="33" borderId="67" xfId="0" applyNumberFormat="1" applyFill="1" applyBorder="1" applyAlignment="1">
      <alignment vertical="center"/>
    </xf>
    <xf numFmtId="164" fontId="3" fillId="34" borderId="41" xfId="55" applyFont="1" applyFill="1" applyBorder="1" applyAlignment="1">
      <alignment horizontal="center" vertical="center"/>
      <protection/>
    </xf>
    <xf numFmtId="164" fontId="3" fillId="34" borderId="36" xfId="55" applyFont="1" applyFill="1" applyBorder="1" applyAlignment="1">
      <alignment horizontal="center" vertical="center"/>
      <protection/>
    </xf>
    <xf numFmtId="165" fontId="7" fillId="35" borderId="68" xfId="55" applyNumberFormat="1" applyFont="1" applyFill="1" applyBorder="1" applyAlignment="1" applyProtection="1">
      <alignment vertical="center" wrapText="1"/>
      <protection/>
    </xf>
    <xf numFmtId="165" fontId="6" fillId="35" borderId="69" xfId="55" applyNumberFormat="1" applyFont="1" applyFill="1" applyBorder="1" applyAlignment="1" applyProtection="1">
      <alignment vertical="center" wrapText="1"/>
      <protection/>
    </xf>
    <xf numFmtId="0" fontId="10" fillId="33" borderId="70" xfId="0" applyFont="1" applyFill="1" applyBorder="1" applyAlignment="1">
      <alignment horizontal="left" vertical="center"/>
    </xf>
    <xf numFmtId="0" fontId="10" fillId="33" borderId="71" xfId="0" applyFont="1" applyFill="1" applyBorder="1" applyAlignment="1">
      <alignment horizontal="left" vertical="center"/>
    </xf>
    <xf numFmtId="0" fontId="10" fillId="33" borderId="72" xfId="0" applyFont="1" applyFill="1" applyBorder="1" applyAlignment="1">
      <alignment horizontal="left" vertical="center"/>
    </xf>
    <xf numFmtId="0" fontId="10" fillId="33" borderId="71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164" fontId="3" fillId="33" borderId="41" xfId="55" applyFont="1" applyFill="1" applyBorder="1" applyAlignment="1">
      <alignment vertical="center"/>
      <protection/>
    </xf>
    <xf numFmtId="164" fontId="3" fillId="33" borderId="42" xfId="55" applyFont="1" applyFill="1" applyBorder="1" applyAlignment="1">
      <alignment vertical="center"/>
      <protection/>
    </xf>
    <xf numFmtId="164" fontId="3" fillId="33" borderId="73" xfId="55" applyFont="1" applyFill="1" applyBorder="1" applyAlignment="1">
      <alignment vertical="center"/>
      <protection/>
    </xf>
    <xf numFmtId="164" fontId="3" fillId="33" borderId="74" xfId="55" applyFont="1" applyFill="1" applyBorder="1" applyAlignment="1">
      <alignment horizontal="center" vertical="center"/>
      <protection/>
    </xf>
    <xf numFmtId="44" fontId="3" fillId="34" borderId="19" xfId="44" applyNumberFormat="1" applyFont="1" applyFill="1" applyBorder="1" applyAlignment="1">
      <alignment vertical="center"/>
    </xf>
    <xf numFmtId="44" fontId="3" fillId="34" borderId="13" xfId="44" applyNumberFormat="1" applyFont="1" applyFill="1" applyBorder="1" applyAlignment="1">
      <alignment vertical="center"/>
    </xf>
    <xf numFmtId="164" fontId="3" fillId="33" borderId="75" xfId="55" applyFont="1" applyFill="1" applyBorder="1" applyAlignment="1">
      <alignment vertical="center"/>
      <protection/>
    </xf>
    <xf numFmtId="164" fontId="3" fillId="33" borderId="76" xfId="55" applyFont="1" applyFill="1" applyBorder="1" applyAlignment="1">
      <alignment vertical="center"/>
      <protection/>
    </xf>
    <xf numFmtId="164" fontId="3" fillId="33" borderId="36" xfId="55" applyFont="1" applyFill="1" applyBorder="1" applyAlignment="1">
      <alignment horizontal="center" vertical="center"/>
      <protection/>
    </xf>
    <xf numFmtId="44" fontId="3" fillId="34" borderId="77" xfId="44" applyNumberFormat="1" applyFont="1" applyFill="1" applyBorder="1" applyAlignment="1">
      <alignment vertical="center"/>
    </xf>
    <xf numFmtId="42" fontId="12" fillId="33" borderId="17" xfId="42" applyNumberFormat="1" applyFont="1" applyFill="1" applyBorder="1" applyAlignment="1">
      <alignment vertical="center"/>
    </xf>
    <xf numFmtId="164" fontId="3" fillId="34" borderId="74" xfId="55" applyFont="1" applyFill="1" applyBorder="1" applyAlignment="1">
      <alignment horizontal="center" vertical="center"/>
      <protection/>
    </xf>
    <xf numFmtId="41" fontId="3" fillId="34" borderId="19" xfId="55" applyNumberFormat="1" applyFont="1" applyFill="1" applyBorder="1" applyAlignment="1">
      <alignment vertical="center"/>
      <protection/>
    </xf>
    <xf numFmtId="41" fontId="3" fillId="34" borderId="13" xfId="55" applyNumberFormat="1" applyFont="1" applyFill="1" applyBorder="1" applyAlignment="1">
      <alignment vertical="center"/>
      <protection/>
    </xf>
    <xf numFmtId="41" fontId="3" fillId="34" borderId="77" xfId="55" applyNumberFormat="1" applyFont="1" applyFill="1" applyBorder="1" applyAlignment="1">
      <alignment vertical="center"/>
      <protection/>
    </xf>
    <xf numFmtId="42" fontId="9" fillId="33" borderId="52" xfId="0" applyNumberFormat="1" applyFont="1" applyFill="1" applyBorder="1" applyAlignment="1">
      <alignment vertical="center"/>
    </xf>
    <xf numFmtId="9" fontId="0" fillId="35" borderId="78" xfId="58" applyFont="1" applyFill="1" applyBorder="1" applyAlignment="1">
      <alignment vertical="center"/>
    </xf>
    <xf numFmtId="9" fontId="0" fillId="35" borderId="0" xfId="58" applyFont="1" applyFill="1" applyBorder="1" applyAlignment="1">
      <alignment vertical="center"/>
    </xf>
    <xf numFmtId="0" fontId="17" fillId="34" borderId="0" xfId="0" applyFont="1" applyFill="1" applyAlignment="1">
      <alignment horizontal="left" vertical="center"/>
    </xf>
    <xf numFmtId="164" fontId="0" fillId="34" borderId="36" xfId="55" applyFont="1" applyFill="1" applyBorder="1" applyAlignment="1">
      <alignment horizontal="center" vertical="center"/>
      <protection/>
    </xf>
    <xf numFmtId="0" fontId="13" fillId="35" borderId="42" xfId="0" applyFont="1" applyFill="1" applyBorder="1" applyAlignment="1">
      <alignment horizontal="left" vertical="center" indent="6"/>
    </xf>
    <xf numFmtId="0" fontId="0" fillId="34" borderId="19" xfId="0" applyFill="1" applyBorder="1" applyAlignment="1">
      <alignment horizontal="center" vertical="center" wrapText="1"/>
    </xf>
    <xf numFmtId="165" fontId="10" fillId="33" borderId="49" xfId="55" applyNumberFormat="1" applyFont="1" applyFill="1" applyBorder="1" applyAlignment="1" applyProtection="1">
      <alignment horizontal="left" vertical="center"/>
      <protection/>
    </xf>
    <xf numFmtId="165" fontId="7" fillId="35" borderId="79" xfId="55" applyNumberFormat="1" applyFont="1" applyFill="1" applyBorder="1" applyAlignment="1" applyProtection="1">
      <alignment vertical="center" wrapText="1"/>
      <protection/>
    </xf>
    <xf numFmtId="0" fontId="5" fillId="35" borderId="0" xfId="0" applyNumberFormat="1" applyFont="1" applyFill="1" applyAlignment="1">
      <alignment horizontal="left" vertical="center"/>
    </xf>
    <xf numFmtId="0" fontId="14" fillId="33" borderId="43" xfId="0" applyFont="1" applyFill="1" applyBorder="1" applyAlignment="1">
      <alignment horizontal="center" vertical="center" wrapText="1"/>
    </xf>
    <xf numFmtId="41" fontId="3" fillId="34" borderId="19" xfId="55" applyNumberFormat="1" applyFont="1" applyFill="1" applyBorder="1" applyAlignment="1">
      <alignment horizontal="center" vertical="center"/>
      <protection/>
    </xf>
    <xf numFmtId="41" fontId="3" fillId="34" borderId="13" xfId="55" applyNumberFormat="1" applyFont="1" applyFill="1" applyBorder="1" applyAlignment="1">
      <alignment horizontal="center" vertical="center"/>
      <protection/>
    </xf>
    <xf numFmtId="41" fontId="3" fillId="34" borderId="77" xfId="55" applyNumberFormat="1" applyFont="1" applyFill="1" applyBorder="1" applyAlignment="1">
      <alignment horizontal="center" vertical="center"/>
      <protection/>
    </xf>
    <xf numFmtId="42" fontId="12" fillId="33" borderId="80" xfId="42" applyNumberFormat="1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 wrapText="1"/>
    </xf>
    <xf numFmtId="42" fontId="12" fillId="35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 indent="6"/>
    </xf>
    <xf numFmtId="0" fontId="71" fillId="37" borderId="7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/>
    </xf>
    <xf numFmtId="165" fontId="10" fillId="0" borderId="49" xfId="55" applyNumberFormat="1" applyFont="1" applyFill="1" applyBorder="1" applyAlignment="1" applyProtection="1">
      <alignment horizontal="left" vertical="center"/>
      <protection/>
    </xf>
    <xf numFmtId="165" fontId="10" fillId="0" borderId="30" xfId="55" applyNumberFormat="1" applyFont="1" applyFill="1" applyBorder="1" applyAlignment="1" applyProtection="1">
      <alignment horizontal="left" vertical="center"/>
      <protection/>
    </xf>
    <xf numFmtId="165" fontId="9" fillId="0" borderId="30" xfId="55" applyNumberFormat="1" applyFont="1" applyFill="1" applyBorder="1" applyAlignment="1" applyProtection="1">
      <alignment vertical="center"/>
      <protection/>
    </xf>
    <xf numFmtId="165" fontId="9" fillId="0" borderId="30" xfId="55" applyNumberFormat="1" applyFont="1" applyFill="1" applyBorder="1" applyAlignment="1" applyProtection="1">
      <alignment horizontal="center" vertical="center"/>
      <protection/>
    </xf>
    <xf numFmtId="164" fontId="72" fillId="0" borderId="19" xfId="55" applyFont="1" applyFill="1" applyBorder="1" applyAlignment="1">
      <alignment horizontal="center" vertical="center"/>
      <protection/>
    </xf>
    <xf numFmtId="164" fontId="72" fillId="0" borderId="13" xfId="55" applyFont="1" applyFill="1" applyBorder="1" applyAlignment="1">
      <alignment horizontal="center" vertical="center"/>
      <protection/>
    </xf>
    <xf numFmtId="164" fontId="72" fillId="0" borderId="13" xfId="55" applyFont="1" applyFill="1" applyBorder="1" applyAlignment="1">
      <alignment vertical="center" wrapText="1"/>
      <protection/>
    </xf>
    <xf numFmtId="165" fontId="73" fillId="0" borderId="79" xfId="55" applyNumberFormat="1" applyFont="1" applyFill="1" applyBorder="1" applyAlignment="1" applyProtection="1">
      <alignment vertical="center" wrapText="1"/>
      <protection/>
    </xf>
    <xf numFmtId="165" fontId="74" fillId="0" borderId="69" xfId="55" applyNumberFormat="1" applyFont="1" applyFill="1" applyBorder="1" applyAlignment="1" applyProtection="1">
      <alignment vertical="center" wrapText="1"/>
      <protection/>
    </xf>
    <xf numFmtId="43" fontId="75" fillId="0" borderId="81" xfId="42" applyFont="1" applyFill="1" applyBorder="1" applyAlignment="1" applyProtection="1">
      <alignment vertical="center" wrapText="1"/>
      <protection/>
    </xf>
    <xf numFmtId="43" fontId="75" fillId="0" borderId="81" xfId="42" applyFont="1" applyFill="1" applyBorder="1" applyAlignment="1" applyProtection="1">
      <alignment horizontal="center" vertical="center" wrapText="1"/>
      <protection/>
    </xf>
    <xf numFmtId="43" fontId="75" fillId="0" borderId="82" xfId="42" applyFont="1" applyFill="1" applyBorder="1" applyAlignment="1" applyProtection="1">
      <alignment horizontal="center" vertical="center" wrapText="1"/>
      <protection/>
    </xf>
    <xf numFmtId="0" fontId="10" fillId="0" borderId="4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83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left" vertical="center"/>
    </xf>
    <xf numFmtId="0" fontId="10" fillId="0" borderId="7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84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vertical="center"/>
    </xf>
    <xf numFmtId="164" fontId="72" fillId="0" borderId="54" xfId="55" applyFont="1" applyFill="1" applyBorder="1" applyAlignment="1">
      <alignment horizontal="left" vertical="center"/>
      <protection/>
    </xf>
    <xf numFmtId="44" fontId="72" fillId="0" borderId="19" xfId="44" applyNumberFormat="1" applyFont="1" applyFill="1" applyBorder="1" applyAlignment="1">
      <alignment vertical="center"/>
    </xf>
    <xf numFmtId="164" fontId="72" fillId="0" borderId="41" xfId="55" applyFont="1" applyFill="1" applyBorder="1" applyAlignment="1">
      <alignment horizontal="center" vertical="center"/>
      <protection/>
    </xf>
    <xf numFmtId="41" fontId="72" fillId="0" borderId="19" xfId="55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168" fontId="76" fillId="0" borderId="0" xfId="42" applyNumberFormat="1" applyFont="1" applyFill="1" applyBorder="1" applyAlignment="1">
      <alignment vertical="center"/>
    </xf>
    <xf numFmtId="0" fontId="0" fillId="34" borderId="19" xfId="0" applyFont="1" applyFill="1" applyBorder="1" applyAlignment="1">
      <alignment horizontal="center" vertical="center" wrapText="1"/>
    </xf>
    <xf numFmtId="164" fontId="3" fillId="34" borderId="55" xfId="55" applyFont="1" applyFill="1" applyBorder="1" applyAlignment="1">
      <alignment vertical="center"/>
      <protection/>
    </xf>
    <xf numFmtId="43" fontId="8" fillId="34" borderId="55" xfId="42" applyFont="1" applyFill="1" applyBorder="1" applyAlignment="1" applyProtection="1">
      <alignment vertical="center"/>
      <protection/>
    </xf>
    <xf numFmtId="43" fontId="12" fillId="34" borderId="55" xfId="42" applyFont="1" applyFill="1" applyBorder="1" applyAlignment="1">
      <alignment horizontal="right" vertical="center"/>
    </xf>
    <xf numFmtId="43" fontId="8" fillId="34" borderId="55" xfId="42" applyFont="1" applyFill="1" applyBorder="1" applyAlignment="1" applyProtection="1">
      <alignment horizontal="left" vertical="center"/>
      <protection/>
    </xf>
    <xf numFmtId="43" fontId="8" fillId="34" borderId="85" xfId="42" applyFont="1" applyFill="1" applyBorder="1" applyAlignment="1" applyProtection="1">
      <alignment horizontal="left" vertical="center"/>
      <protection/>
    </xf>
    <xf numFmtId="43" fontId="12" fillId="33" borderId="86" xfId="42" applyFont="1" applyFill="1" applyBorder="1" applyAlignment="1">
      <alignment vertical="center"/>
    </xf>
    <xf numFmtId="164" fontId="22" fillId="34" borderId="55" xfId="55" applyFont="1" applyFill="1" applyBorder="1" applyAlignment="1">
      <alignment vertical="center"/>
      <protection/>
    </xf>
    <xf numFmtId="164" fontId="3" fillId="0" borderId="87" xfId="55" applyFont="1" applyFill="1" applyBorder="1" applyAlignment="1">
      <alignment horizontal="center" vertical="center"/>
      <protection/>
    </xf>
    <xf numFmtId="164" fontId="3" fillId="34" borderId="87" xfId="55" applyFont="1" applyFill="1" applyBorder="1" applyAlignment="1">
      <alignment vertical="center"/>
      <protection/>
    </xf>
    <xf numFmtId="164" fontId="22" fillId="34" borderId="87" xfId="55" applyFont="1" applyFill="1" applyBorder="1" applyAlignment="1">
      <alignment vertical="center"/>
      <protection/>
    </xf>
    <xf numFmtId="164" fontId="22" fillId="34" borderId="13" xfId="55" applyFont="1" applyFill="1" applyBorder="1" applyAlignment="1">
      <alignment vertical="center"/>
      <protection/>
    </xf>
    <xf numFmtId="164" fontId="22" fillId="0" borderId="19" xfId="55" applyFont="1" applyFill="1" applyBorder="1" applyAlignment="1">
      <alignment horizontal="center" vertical="center"/>
      <protection/>
    </xf>
    <xf numFmtId="164" fontId="22" fillId="0" borderId="13" xfId="55" applyFont="1" applyFill="1" applyBorder="1" applyAlignment="1">
      <alignment horizontal="center" vertical="center"/>
      <protection/>
    </xf>
    <xf numFmtId="164" fontId="22" fillId="0" borderId="87" xfId="55" applyFont="1" applyFill="1" applyBorder="1" applyAlignment="1">
      <alignment horizontal="center" vertical="center"/>
      <protection/>
    </xf>
    <xf numFmtId="164" fontId="23" fillId="34" borderId="87" xfId="55" applyFont="1" applyFill="1" applyBorder="1" applyAlignment="1">
      <alignment vertical="center"/>
      <protection/>
    </xf>
    <xf numFmtId="164" fontId="23" fillId="34" borderId="13" xfId="55" applyFont="1" applyFill="1" applyBorder="1" applyAlignment="1">
      <alignment vertical="center"/>
      <protection/>
    </xf>
    <xf numFmtId="164" fontId="23" fillId="34" borderId="55" xfId="55" applyFont="1" applyFill="1" applyBorder="1" applyAlignment="1">
      <alignment vertical="center"/>
      <protection/>
    </xf>
    <xf numFmtId="169" fontId="8" fillId="34" borderId="13" xfId="42" applyNumberFormat="1" applyFont="1" applyFill="1" applyBorder="1" applyAlignment="1" applyProtection="1">
      <alignment vertical="center"/>
      <protection/>
    </xf>
    <xf numFmtId="169" fontId="8" fillId="34" borderId="13" xfId="42" applyNumberFormat="1" applyFont="1" applyFill="1" applyBorder="1" applyAlignment="1">
      <alignment vertical="center"/>
    </xf>
    <xf numFmtId="169" fontId="12" fillId="34" borderId="13" xfId="42" applyNumberFormat="1" applyFont="1" applyFill="1" applyBorder="1" applyAlignment="1">
      <alignment horizontal="right" vertical="center"/>
    </xf>
    <xf numFmtId="169" fontId="8" fillId="34" borderId="13" xfId="42" applyNumberFormat="1" applyFont="1" applyFill="1" applyBorder="1" applyAlignment="1" applyProtection="1">
      <alignment horizontal="right" vertical="center"/>
      <protection/>
    </xf>
    <xf numFmtId="169" fontId="8" fillId="34" borderId="23" xfId="42" applyNumberFormat="1" applyFont="1" applyFill="1" applyBorder="1" applyAlignment="1" applyProtection="1">
      <alignment horizontal="right" vertical="center"/>
      <protection/>
    </xf>
    <xf numFmtId="169" fontId="8" fillId="38" borderId="13" xfId="42" applyNumberFormat="1" applyFont="1" applyFill="1" applyBorder="1" applyAlignment="1">
      <alignment vertical="center"/>
    </xf>
    <xf numFmtId="169" fontId="8" fillId="38" borderId="13" xfId="42" applyNumberFormat="1" applyFont="1" applyFill="1" applyBorder="1" applyAlignment="1" applyProtection="1">
      <alignment vertical="center"/>
      <protection/>
    </xf>
    <xf numFmtId="169" fontId="8" fillId="38" borderId="13" xfId="42" applyNumberFormat="1" applyFont="1" applyFill="1" applyBorder="1" applyAlignment="1" applyProtection="1">
      <alignment horizontal="right" vertical="center"/>
      <protection/>
    </xf>
    <xf numFmtId="169" fontId="12" fillId="38" borderId="13" xfId="42" applyNumberFormat="1" applyFont="1" applyFill="1" applyBorder="1" applyAlignment="1">
      <alignment vertical="center"/>
    </xf>
    <xf numFmtId="169" fontId="8" fillId="38" borderId="13" xfId="42" applyNumberFormat="1" applyFont="1" applyFill="1" applyBorder="1" applyAlignment="1">
      <alignment horizontal="right" vertical="center"/>
    </xf>
    <xf numFmtId="169" fontId="8" fillId="34" borderId="23" xfId="42" applyNumberFormat="1" applyFont="1" applyFill="1" applyBorder="1" applyAlignment="1">
      <alignment vertical="center"/>
    </xf>
    <xf numFmtId="169" fontId="8" fillId="38" borderId="87" xfId="42" applyNumberFormat="1" applyFont="1" applyFill="1" applyBorder="1" applyAlignment="1" applyProtection="1">
      <alignment horizontal="center" vertical="center"/>
      <protection/>
    </xf>
    <xf numFmtId="169" fontId="8" fillId="38" borderId="87" xfId="42" applyNumberFormat="1" applyFont="1" applyFill="1" applyBorder="1" applyAlignment="1">
      <alignment horizontal="center" vertical="center"/>
    </xf>
    <xf numFmtId="169" fontId="8" fillId="34" borderId="88" xfId="42" applyNumberFormat="1" applyFont="1" applyFill="1" applyBorder="1" applyAlignment="1">
      <alignment horizontal="center" vertical="center"/>
    </xf>
    <xf numFmtId="169" fontId="12" fillId="38" borderId="27" xfId="42" applyNumberFormat="1" applyFont="1" applyFill="1" applyBorder="1" applyAlignment="1">
      <alignment horizontal="center" vertical="center"/>
    </xf>
    <xf numFmtId="169" fontId="8" fillId="34" borderId="27" xfId="42" applyNumberFormat="1" applyFont="1" applyFill="1" applyBorder="1" applyAlignment="1">
      <alignment horizontal="center" vertical="center"/>
    </xf>
    <xf numFmtId="169" fontId="8" fillId="34" borderId="28" xfId="4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" fontId="9" fillId="0" borderId="49" xfId="55" applyNumberFormat="1" applyFont="1" applyFill="1" applyBorder="1" applyAlignment="1" applyProtection="1">
      <alignment horizontal="right" vertical="center" wrapText="1"/>
      <protection/>
    </xf>
    <xf numFmtId="1" fontId="9" fillId="0" borderId="30" xfId="55" applyNumberFormat="1" applyFont="1" applyFill="1" applyBorder="1" applyAlignment="1" applyProtection="1">
      <alignment horizontal="right" vertical="center" wrapText="1"/>
      <protection/>
    </xf>
    <xf numFmtId="1" fontId="9" fillId="0" borderId="83" xfId="55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" fontId="9" fillId="38" borderId="89" xfId="55" applyNumberFormat="1" applyFont="1" applyFill="1" applyBorder="1" applyAlignment="1" applyProtection="1">
      <alignment horizontal="right" vertical="center" wrapText="1"/>
      <protection/>
    </xf>
    <xf numFmtId="1" fontId="9" fillId="38" borderId="14" xfId="55" applyNumberFormat="1" applyFont="1" applyFill="1" applyBorder="1" applyAlignment="1" applyProtection="1">
      <alignment horizontal="right" vertical="center" wrapText="1"/>
      <protection/>
    </xf>
    <xf numFmtId="165" fontId="9" fillId="38" borderId="90" xfId="55" applyNumberFormat="1" applyFont="1" applyFill="1" applyBorder="1" applyAlignment="1" applyProtection="1">
      <alignment vertical="center"/>
      <protection/>
    </xf>
    <xf numFmtId="165" fontId="9" fillId="38" borderId="90" xfId="55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1" fontId="0" fillId="35" borderId="30" xfId="0" applyNumberFormat="1" applyFill="1" applyBorder="1" applyAlignment="1">
      <alignment vertical="center"/>
    </xf>
    <xf numFmtId="1" fontId="0" fillId="35" borderId="0" xfId="0" applyNumberFormat="1" applyFill="1" applyBorder="1" applyAlignment="1">
      <alignment vertical="center"/>
    </xf>
    <xf numFmtId="3" fontId="8" fillId="33" borderId="10" xfId="42" applyNumberFormat="1" applyFont="1" applyFill="1" applyBorder="1" applyAlignment="1" applyProtection="1">
      <alignment horizontal="right" vertical="center" wrapText="1"/>
      <protection/>
    </xf>
    <xf numFmtId="3" fontId="8" fillId="33" borderId="11" xfId="42" applyNumberFormat="1" applyFont="1" applyFill="1" applyBorder="1" applyAlignment="1" applyProtection="1">
      <alignment horizontal="right" vertical="center" wrapText="1"/>
      <protection/>
    </xf>
    <xf numFmtId="3" fontId="0" fillId="35" borderId="30" xfId="0" applyNumberFormat="1" applyFill="1" applyBorder="1" applyAlignment="1">
      <alignment horizontal="right" vertical="center"/>
    </xf>
    <xf numFmtId="3" fontId="0" fillId="35" borderId="0" xfId="0" applyNumberFormat="1" applyFill="1" applyAlignment="1">
      <alignment horizontal="right" vertical="center"/>
    </xf>
    <xf numFmtId="3" fontId="12" fillId="33" borderId="19" xfId="42" applyNumberFormat="1" applyFont="1" applyFill="1" applyBorder="1" applyAlignment="1">
      <alignment horizontal="right" vertical="center"/>
    </xf>
    <xf numFmtId="3" fontId="12" fillId="33" borderId="20" xfId="42" applyNumberFormat="1" applyFont="1" applyFill="1" applyBorder="1" applyAlignment="1">
      <alignment horizontal="right" vertical="center"/>
    </xf>
    <xf numFmtId="3" fontId="12" fillId="33" borderId="24" xfId="42" applyNumberFormat="1" applyFont="1" applyFill="1" applyBorder="1" applyAlignment="1">
      <alignment vertical="center"/>
    </xf>
    <xf numFmtId="3" fontId="12" fillId="33" borderId="12" xfId="42" applyNumberFormat="1" applyFont="1" applyFill="1" applyBorder="1" applyAlignment="1">
      <alignment vertical="center"/>
    </xf>
    <xf numFmtId="3" fontId="12" fillId="33" borderId="21" xfId="42" applyNumberFormat="1" applyFont="1" applyFill="1" applyBorder="1" applyAlignment="1">
      <alignment vertical="center"/>
    </xf>
    <xf numFmtId="0" fontId="13" fillId="0" borderId="91" xfId="0" applyFont="1" applyFill="1" applyBorder="1" applyAlignment="1">
      <alignment horizontal="right" vertical="center"/>
    </xf>
    <xf numFmtId="43" fontId="0" fillId="0" borderId="92" xfId="42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90" xfId="0" applyBorder="1" applyAlignment="1">
      <alignment/>
    </xf>
    <xf numFmtId="0" fontId="0" fillId="0" borderId="90" xfId="0" applyBorder="1" applyAlignment="1">
      <alignment/>
    </xf>
    <xf numFmtId="0" fontId="0" fillId="0" borderId="90" xfId="0" applyFont="1" applyBorder="1" applyAlignment="1">
      <alignment/>
    </xf>
    <xf numFmtId="0" fontId="0" fillId="0" borderId="90" xfId="0" applyFont="1" applyBorder="1" applyAlignment="1">
      <alignment/>
    </xf>
    <xf numFmtId="172" fontId="0" fillId="0" borderId="90" xfId="0" applyNumberFormat="1" applyBorder="1" applyAlignment="1">
      <alignment textRotation="90"/>
    </xf>
    <xf numFmtId="14" fontId="0" fillId="0" borderId="0" xfId="0" applyNumberFormat="1" applyAlignment="1">
      <alignment/>
    </xf>
    <xf numFmtId="0" fontId="77" fillId="0" borderId="90" xfId="0" applyFont="1" applyBorder="1" applyAlignment="1">
      <alignment/>
    </xf>
    <xf numFmtId="172" fontId="77" fillId="0" borderId="90" xfId="0" applyNumberFormat="1" applyFont="1" applyBorder="1" applyAlignment="1">
      <alignment textRotation="90"/>
    </xf>
    <xf numFmtId="0" fontId="0" fillId="0" borderId="0" xfId="0" applyBorder="1" applyAlignment="1">
      <alignment/>
    </xf>
    <xf numFmtId="0" fontId="0" fillId="0" borderId="90" xfId="0" applyFont="1" applyFill="1" applyBorder="1" applyAlignment="1">
      <alignment horizontal="center"/>
    </xf>
    <xf numFmtId="169" fontId="0" fillId="0" borderId="90" xfId="42" applyNumberFormat="1" applyFont="1" applyBorder="1" applyAlignment="1">
      <alignment/>
    </xf>
    <xf numFmtId="0" fontId="0" fillId="0" borderId="90" xfId="0" applyFont="1" applyBorder="1" applyAlignment="1">
      <alignment horizontal="center"/>
    </xf>
    <xf numFmtId="0" fontId="4" fillId="0" borderId="90" xfId="0" applyFont="1" applyBorder="1" applyAlignment="1">
      <alignment wrapText="1"/>
    </xf>
    <xf numFmtId="0" fontId="0" fillId="0" borderId="90" xfId="0" applyFont="1" applyBorder="1" applyAlignment="1">
      <alignment wrapText="1"/>
    </xf>
    <xf numFmtId="0" fontId="0" fillId="0" borderId="90" xfId="0" applyBorder="1" applyAlignment="1">
      <alignment wrapText="1"/>
    </xf>
    <xf numFmtId="49" fontId="0" fillId="0" borderId="90" xfId="0" applyNumberForma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78" fillId="0" borderId="71" xfId="0" applyFont="1" applyFill="1" applyBorder="1" applyAlignment="1">
      <alignment horizontal="center" vertical="center"/>
    </xf>
    <xf numFmtId="0" fontId="78" fillId="0" borderId="93" xfId="0" applyFont="1" applyFill="1" applyBorder="1" applyAlignment="1">
      <alignment horizontal="center" vertical="center"/>
    </xf>
    <xf numFmtId="0" fontId="0" fillId="7" borderId="90" xfId="0" applyFill="1" applyBorder="1" applyAlignment="1">
      <alignment/>
    </xf>
    <xf numFmtId="0" fontId="0" fillId="0" borderId="90" xfId="0" applyFill="1" applyBorder="1" applyAlignment="1">
      <alignment/>
    </xf>
    <xf numFmtId="0" fontId="0" fillId="0" borderId="90" xfId="0" applyFont="1" applyFill="1" applyBorder="1" applyAlignment="1">
      <alignment/>
    </xf>
    <xf numFmtId="0" fontId="0" fillId="5" borderId="90" xfId="0" applyFill="1" applyBorder="1" applyAlignment="1">
      <alignment/>
    </xf>
    <xf numFmtId="0" fontId="0" fillId="6" borderId="90" xfId="0" applyFont="1" applyFill="1" applyBorder="1" applyAlignment="1">
      <alignment/>
    </xf>
    <xf numFmtId="0" fontId="4" fillId="6" borderId="90" xfId="0" applyFont="1" applyFill="1" applyBorder="1" applyAlignment="1">
      <alignment wrapText="1"/>
    </xf>
    <xf numFmtId="0" fontId="0" fillId="6" borderId="90" xfId="0" applyFill="1" applyBorder="1" applyAlignment="1">
      <alignment/>
    </xf>
    <xf numFmtId="169" fontId="0" fillId="6" borderId="90" xfId="42" applyNumberFormat="1" applyFont="1" applyFill="1" applyBorder="1" applyAlignment="1">
      <alignment/>
    </xf>
    <xf numFmtId="0" fontId="0" fillId="6" borderId="90" xfId="0" applyFont="1" applyFill="1" applyBorder="1" applyAlignment="1">
      <alignment horizontal="center"/>
    </xf>
    <xf numFmtId="0" fontId="0" fillId="5" borderId="90" xfId="0" applyFont="1" applyFill="1" applyBorder="1" applyAlignment="1">
      <alignment/>
    </xf>
    <xf numFmtId="0" fontId="4" fillId="5" borderId="90" xfId="0" applyFont="1" applyFill="1" applyBorder="1" applyAlignment="1">
      <alignment wrapText="1"/>
    </xf>
    <xf numFmtId="169" fontId="0" fillId="5" borderId="90" xfId="42" applyNumberFormat="1" applyFont="1" applyFill="1" applyBorder="1" applyAlignment="1">
      <alignment/>
    </xf>
    <xf numFmtId="0" fontId="0" fillId="5" borderId="90" xfId="0" applyFont="1" applyFill="1" applyBorder="1" applyAlignment="1">
      <alignment horizontal="center"/>
    </xf>
    <xf numFmtId="0" fontId="79" fillId="37" borderId="92" xfId="0" applyFont="1" applyFill="1" applyBorder="1" applyAlignment="1">
      <alignment horizontal="center" vertical="center"/>
    </xf>
    <xf numFmtId="0" fontId="79" fillId="37" borderId="94" xfId="0" applyFont="1" applyFill="1" applyBorder="1" applyAlignment="1">
      <alignment horizontal="center" vertical="center"/>
    </xf>
    <xf numFmtId="0" fontId="79" fillId="37" borderId="94" xfId="0" applyFont="1" applyFill="1" applyBorder="1" applyAlignment="1">
      <alignment horizontal="center" vertical="center" wrapText="1"/>
    </xf>
    <xf numFmtId="0" fontId="79" fillId="37" borderId="89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/>
    </xf>
    <xf numFmtId="42" fontId="12" fillId="33" borderId="40" xfId="42" applyNumberFormat="1" applyFont="1" applyFill="1" applyBorder="1" applyAlignment="1">
      <alignment vertical="center"/>
    </xf>
    <xf numFmtId="168" fontId="12" fillId="33" borderId="34" xfId="42" applyNumberFormat="1" applyFont="1" applyFill="1" applyBorder="1" applyAlignment="1">
      <alignment vertical="center"/>
    </xf>
    <xf numFmtId="168" fontId="12" fillId="33" borderId="27" xfId="42" applyNumberFormat="1" applyFont="1" applyFill="1" applyBorder="1" applyAlignment="1">
      <alignment vertical="center"/>
    </xf>
    <xf numFmtId="2" fontId="0" fillId="39" borderId="91" xfId="0" applyNumberFormat="1" applyFont="1" applyFill="1" applyBorder="1" applyAlignment="1">
      <alignment horizontal="center" vertical="center"/>
    </xf>
    <xf numFmtId="166" fontId="0" fillId="39" borderId="14" xfId="42" applyNumberFormat="1" applyFont="1" applyFill="1" applyBorder="1" applyAlignment="1">
      <alignment vertical="center"/>
    </xf>
    <xf numFmtId="0" fontId="0" fillId="38" borderId="93" xfId="0" applyFont="1" applyFill="1" applyBorder="1" applyAlignment="1">
      <alignment vertical="center"/>
    </xf>
    <xf numFmtId="0" fontId="0" fillId="38" borderId="81" xfId="0" applyFont="1" applyFill="1" applyBorder="1" applyAlignment="1">
      <alignment vertical="center"/>
    </xf>
    <xf numFmtId="9" fontId="12" fillId="38" borderId="58" xfId="58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172" fontId="0" fillId="0" borderId="90" xfId="0" applyNumberFormat="1" applyFill="1" applyBorder="1" applyAlignment="1">
      <alignment textRotation="90"/>
    </xf>
    <xf numFmtId="0" fontId="4" fillId="0" borderId="90" xfId="0" applyFont="1" applyFill="1" applyBorder="1" applyAlignment="1">
      <alignment wrapText="1"/>
    </xf>
    <xf numFmtId="0" fontId="0" fillId="35" borderId="71" xfId="0" applyFill="1" applyBorder="1" applyAlignment="1">
      <alignment vertical="center"/>
    </xf>
    <xf numFmtId="0" fontId="14" fillId="33" borderId="95" xfId="0" applyFont="1" applyFill="1" applyBorder="1" applyAlignment="1">
      <alignment horizontal="center" vertical="center" wrapText="1"/>
    </xf>
    <xf numFmtId="0" fontId="0" fillId="12" borderId="90" xfId="0" applyFill="1" applyBorder="1" applyAlignment="1">
      <alignment/>
    </xf>
    <xf numFmtId="0" fontId="80" fillId="0" borderId="0" xfId="0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164" fontId="3" fillId="34" borderId="19" xfId="55" applyFont="1" applyFill="1" applyBorder="1" applyAlignment="1">
      <alignment horizontal="center" vertical="center"/>
      <protection/>
    </xf>
    <xf numFmtId="2" fontId="0" fillId="0" borderId="90" xfId="0" applyNumberFormat="1" applyFill="1" applyBorder="1" applyAlignment="1">
      <alignment/>
    </xf>
    <xf numFmtId="2" fontId="0" fillId="3" borderId="90" xfId="0" applyNumberFormat="1" applyFill="1" applyBorder="1" applyAlignment="1">
      <alignment/>
    </xf>
    <xf numFmtId="0" fontId="0" fillId="11" borderId="90" xfId="0" applyFill="1" applyBorder="1" applyAlignment="1">
      <alignment/>
    </xf>
    <xf numFmtId="0" fontId="0" fillId="0" borderId="49" xfId="0" applyBorder="1" applyAlignment="1">
      <alignment/>
    </xf>
    <xf numFmtId="0" fontId="0" fillId="0" borderId="96" xfId="0" applyBorder="1" applyAlignment="1">
      <alignment/>
    </xf>
    <xf numFmtId="172" fontId="0" fillId="0" borderId="96" xfId="0" applyNumberFormat="1" applyFill="1" applyBorder="1" applyAlignment="1">
      <alignment textRotation="90"/>
    </xf>
    <xf numFmtId="0" fontId="0" fillId="0" borderId="96" xfId="0" applyFill="1" applyBorder="1" applyAlignment="1">
      <alignment/>
    </xf>
    <xf numFmtId="0" fontId="0" fillId="3" borderId="96" xfId="0" applyFill="1" applyBorder="1" applyAlignment="1">
      <alignment/>
    </xf>
    <xf numFmtId="0" fontId="0" fillId="0" borderId="96" xfId="0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97" xfId="0" applyFill="1" applyBorder="1" applyAlignment="1">
      <alignment/>
    </xf>
    <xf numFmtId="0" fontId="0" fillId="0" borderId="14" xfId="0" applyFill="1" applyBorder="1" applyAlignment="1">
      <alignment/>
    </xf>
    <xf numFmtId="169" fontId="0" fillId="38" borderId="14" xfId="42" applyNumberFormat="1" applyFont="1" applyFill="1" applyBorder="1" applyAlignment="1">
      <alignment horizontal="center" vertical="center"/>
    </xf>
    <xf numFmtId="169" fontId="0" fillId="38" borderId="0" xfId="42" applyNumberFormat="1" applyFont="1" applyFill="1" applyBorder="1" applyAlignment="1">
      <alignment horizontal="center" vertical="center"/>
    </xf>
    <xf numFmtId="0" fontId="0" fillId="13" borderId="9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97" xfId="0" applyBorder="1" applyAlignment="1">
      <alignment/>
    </xf>
    <xf numFmtId="0" fontId="0" fillId="0" borderId="14" xfId="0" applyFill="1" applyBorder="1" applyAlignment="1">
      <alignment/>
    </xf>
    <xf numFmtId="172" fontId="0" fillId="0" borderId="30" xfId="0" applyNumberFormat="1" applyFill="1" applyBorder="1" applyAlignment="1">
      <alignment textRotation="90"/>
    </xf>
    <xf numFmtId="0" fontId="0" fillId="38" borderId="97" xfId="0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173" fontId="0" fillId="0" borderId="90" xfId="0" applyNumberFormat="1" applyFill="1" applyBorder="1" applyAlignment="1">
      <alignment/>
    </xf>
    <xf numFmtId="0" fontId="0" fillId="40" borderId="90" xfId="0" applyFill="1" applyBorder="1" applyAlignment="1">
      <alignment/>
    </xf>
    <xf numFmtId="0" fontId="0" fillId="40" borderId="97" xfId="0" applyFill="1" applyBorder="1" applyAlignment="1">
      <alignment/>
    </xf>
    <xf numFmtId="0" fontId="4" fillId="41" borderId="90" xfId="0" applyFont="1" applyFill="1" applyBorder="1" applyAlignment="1">
      <alignment wrapText="1"/>
    </xf>
    <xf numFmtId="0" fontId="0" fillId="41" borderId="90" xfId="0" applyFill="1" applyBorder="1" applyAlignment="1">
      <alignment/>
    </xf>
    <xf numFmtId="172" fontId="0" fillId="0" borderId="97" xfId="0" applyNumberFormat="1" applyFill="1" applyBorder="1" applyAlignment="1">
      <alignment textRotation="90"/>
    </xf>
    <xf numFmtId="0" fontId="0" fillId="0" borderId="14" xfId="0" applyBorder="1" applyAlignment="1">
      <alignment/>
    </xf>
    <xf numFmtId="0" fontId="0" fillId="0" borderId="49" xfId="0" applyBorder="1" applyAlignment="1">
      <alignment/>
    </xf>
    <xf numFmtId="172" fontId="0" fillId="0" borderId="49" xfId="0" applyNumberFormat="1" applyFill="1" applyBorder="1" applyAlignment="1">
      <alignment textRotation="90"/>
    </xf>
    <xf numFmtId="0" fontId="0" fillId="0" borderId="81" xfId="0" applyFill="1" applyBorder="1" applyAlignment="1">
      <alignment/>
    </xf>
    <xf numFmtId="0" fontId="0" fillId="0" borderId="97" xfId="0" applyBorder="1" applyAlignment="1">
      <alignment/>
    </xf>
    <xf numFmtId="0" fontId="0" fillId="12" borderId="49" xfId="0" applyFill="1" applyBorder="1" applyAlignment="1">
      <alignment/>
    </xf>
    <xf numFmtId="0" fontId="0" fillId="40" borderId="49" xfId="0" applyFill="1" applyBorder="1" applyAlignment="1">
      <alignment/>
    </xf>
    <xf numFmtId="0" fontId="0" fillId="11" borderId="49" xfId="0" applyFill="1" applyBorder="1" applyAlignment="1">
      <alignment/>
    </xf>
    <xf numFmtId="0" fontId="0" fillId="40" borderId="96" xfId="0" applyFill="1" applyBorder="1" applyAlignment="1">
      <alignment/>
    </xf>
    <xf numFmtId="172" fontId="0" fillId="38" borderId="65" xfId="0" applyNumberFormat="1" applyFill="1" applyBorder="1" applyAlignment="1">
      <alignment textRotation="90"/>
    </xf>
    <xf numFmtId="0" fontId="0" fillId="12" borderId="97" xfId="0" applyFill="1" applyBorder="1" applyAlignment="1">
      <alignment/>
    </xf>
    <xf numFmtId="0" fontId="0" fillId="9" borderId="97" xfId="0" applyFill="1" applyBorder="1" applyAlignment="1">
      <alignment/>
    </xf>
    <xf numFmtId="0" fontId="0" fillId="0" borderId="90" xfId="0" applyFill="1" applyBorder="1" applyAlignment="1">
      <alignment/>
    </xf>
    <xf numFmtId="2" fontId="0" fillId="9" borderId="49" xfId="0" applyNumberFormat="1" applyFill="1" applyBorder="1" applyAlignment="1">
      <alignment/>
    </xf>
    <xf numFmtId="0" fontId="0" fillId="3" borderId="90" xfId="0" applyFill="1" applyBorder="1" applyAlignment="1">
      <alignment/>
    </xf>
    <xf numFmtId="0" fontId="0" fillId="42" borderId="0" xfId="0" applyFill="1" applyAlignment="1">
      <alignment/>
    </xf>
    <xf numFmtId="0" fontId="0" fillId="42" borderId="0" xfId="0" applyFont="1" applyFill="1" applyAlignment="1">
      <alignment horizontal="right"/>
    </xf>
    <xf numFmtId="0" fontId="0" fillId="5" borderId="97" xfId="0" applyFill="1" applyBorder="1" applyAlignment="1">
      <alignment/>
    </xf>
    <xf numFmtId="169" fontId="81" fillId="0" borderId="55" xfId="42" applyNumberFormat="1" applyFont="1" applyFill="1" applyBorder="1" applyAlignment="1" applyProtection="1">
      <alignment vertical="center"/>
      <protection/>
    </xf>
    <xf numFmtId="169" fontId="81" fillId="0" borderId="13" xfId="42" applyNumberFormat="1" applyFont="1" applyFill="1" applyBorder="1" applyAlignment="1" applyProtection="1">
      <alignment vertical="center"/>
      <protection/>
    </xf>
    <xf numFmtId="169" fontId="81" fillId="38" borderId="13" xfId="42" applyNumberFormat="1" applyFont="1" applyFill="1" applyBorder="1" applyAlignment="1" applyProtection="1">
      <alignment vertical="center"/>
      <protection/>
    </xf>
    <xf numFmtId="169" fontId="81" fillId="38" borderId="55" xfId="42" applyNumberFormat="1" applyFont="1" applyFill="1" applyBorder="1" applyAlignment="1" applyProtection="1">
      <alignment vertical="center"/>
      <protection/>
    </xf>
    <xf numFmtId="1" fontId="81" fillId="0" borderId="75" xfId="0" applyNumberFormat="1" applyFont="1" applyFill="1" applyBorder="1" applyAlignment="1">
      <alignment horizontal="center" vertical="center"/>
    </xf>
    <xf numFmtId="169" fontId="81" fillId="0" borderId="87" xfId="42" applyNumberFormat="1" applyFont="1" applyFill="1" applyBorder="1" applyAlignment="1" applyProtection="1">
      <alignment horizontal="center" vertical="center"/>
      <protection/>
    </xf>
    <xf numFmtId="169" fontId="81" fillId="0" borderId="55" xfId="42" applyNumberFormat="1" applyFont="1" applyFill="1" applyBorder="1" applyAlignment="1" applyProtection="1">
      <alignment horizontal="center" vertical="center"/>
      <protection/>
    </xf>
    <xf numFmtId="169" fontId="12" fillId="0" borderId="55" xfId="42" applyNumberFormat="1" applyFont="1" applyFill="1" applyBorder="1" applyAlignment="1" applyProtection="1">
      <alignment vertical="center"/>
      <protection/>
    </xf>
    <xf numFmtId="169" fontId="12" fillId="0" borderId="13" xfId="42" applyNumberFormat="1" applyFont="1" applyFill="1" applyBorder="1" applyAlignment="1" applyProtection="1">
      <alignment vertical="center"/>
      <protection/>
    </xf>
    <xf numFmtId="41" fontId="12" fillId="0" borderId="10" xfId="42" applyNumberFormat="1" applyFont="1" applyFill="1" applyBorder="1" applyAlignment="1" applyProtection="1">
      <alignment vertical="center" wrapText="1"/>
      <protection/>
    </xf>
    <xf numFmtId="169" fontId="12" fillId="38" borderId="55" xfId="42" applyNumberFormat="1" applyFont="1" applyFill="1" applyBorder="1" applyAlignment="1" applyProtection="1">
      <alignment vertical="center"/>
      <protection/>
    </xf>
    <xf numFmtId="169" fontId="12" fillId="38" borderId="13" xfId="42" applyNumberFormat="1" applyFont="1" applyFill="1" applyBorder="1" applyAlignment="1" applyProtection="1">
      <alignment vertical="center"/>
      <protection/>
    </xf>
    <xf numFmtId="0" fontId="0" fillId="41" borderId="90" xfId="0" applyFont="1" applyFill="1" applyBorder="1" applyAlignment="1">
      <alignment/>
    </xf>
    <xf numFmtId="49" fontId="0" fillId="0" borderId="90" xfId="0" applyNumberFormat="1" applyBorder="1" applyAlignment="1">
      <alignment wrapText="1"/>
    </xf>
    <xf numFmtId="0" fontId="0" fillId="10" borderId="90" xfId="0" applyFill="1" applyBorder="1" applyAlignment="1">
      <alignment/>
    </xf>
    <xf numFmtId="0" fontId="0" fillId="4" borderId="90" xfId="0" applyFill="1" applyBorder="1" applyAlignment="1">
      <alignment/>
    </xf>
    <xf numFmtId="0" fontId="0" fillId="16" borderId="90" xfId="0" applyFill="1" applyBorder="1" applyAlignment="1">
      <alignment/>
    </xf>
    <xf numFmtId="0" fontId="14" fillId="39" borderId="90" xfId="0" applyFont="1" applyFill="1" applyBorder="1" applyAlignment="1">
      <alignment horizontal="center" vertical="center" wrapText="1"/>
    </xf>
    <xf numFmtId="0" fontId="78" fillId="39" borderId="98" xfId="0" applyFont="1" applyFill="1" applyBorder="1" applyAlignment="1">
      <alignment horizontal="center" vertical="center"/>
    </xf>
    <xf numFmtId="0" fontId="79" fillId="39" borderId="92" xfId="0" applyFont="1" applyFill="1" applyBorder="1" applyAlignment="1">
      <alignment horizontal="center" vertical="center"/>
    </xf>
    <xf numFmtId="0" fontId="79" fillId="39" borderId="89" xfId="0" applyFont="1" applyFill="1" applyBorder="1" applyAlignment="1">
      <alignment horizontal="center" vertical="center"/>
    </xf>
    <xf numFmtId="169" fontId="0" fillId="39" borderId="14" xfId="42" applyNumberFormat="1" applyFont="1" applyFill="1" applyBorder="1" applyAlignment="1">
      <alignment horizontal="center" vertical="center"/>
    </xf>
    <xf numFmtId="169" fontId="0" fillId="39" borderId="0" xfId="42" applyNumberFormat="1" applyFont="1" applyFill="1" applyBorder="1" applyAlignment="1">
      <alignment horizontal="center" vertical="center"/>
    </xf>
    <xf numFmtId="165" fontId="9" fillId="39" borderId="30" xfId="55" applyNumberFormat="1" applyFont="1" applyFill="1" applyBorder="1" applyAlignment="1" applyProtection="1">
      <alignment horizontal="center" vertical="center"/>
      <protection/>
    </xf>
    <xf numFmtId="165" fontId="9" fillId="39" borderId="90" xfId="55" applyNumberFormat="1" applyFont="1" applyFill="1" applyBorder="1" applyAlignment="1" applyProtection="1">
      <alignment horizontal="center" vertical="center"/>
      <protection/>
    </xf>
    <xf numFmtId="169" fontId="81" fillId="39" borderId="55" xfId="42" applyNumberFormat="1" applyFont="1" applyFill="1" applyBorder="1" applyAlignment="1" applyProtection="1">
      <alignment vertical="center"/>
      <protection/>
    </xf>
    <xf numFmtId="169" fontId="81" fillId="39" borderId="87" xfId="42" applyNumberFormat="1" applyFont="1" applyFill="1" applyBorder="1" applyAlignment="1" applyProtection="1">
      <alignment horizontal="center" vertical="center"/>
      <protection/>
    </xf>
    <xf numFmtId="169" fontId="81" fillId="39" borderId="55" xfId="42" applyNumberFormat="1" applyFont="1" applyFill="1" applyBorder="1" applyAlignment="1" applyProtection="1">
      <alignment horizontal="center" vertical="center"/>
      <protection/>
    </xf>
    <xf numFmtId="169" fontId="81" fillId="39" borderId="13" xfId="42" applyNumberFormat="1" applyFont="1" applyFill="1" applyBorder="1" applyAlignment="1" applyProtection="1">
      <alignment vertical="center"/>
      <protection/>
    </xf>
    <xf numFmtId="41" fontId="81" fillId="39" borderId="10" xfId="42" applyNumberFormat="1" applyFont="1" applyFill="1" applyBorder="1" applyAlignment="1" applyProtection="1">
      <alignment vertical="center" wrapText="1"/>
      <protection/>
    </xf>
    <xf numFmtId="0" fontId="14" fillId="39" borderId="93" xfId="0" applyFont="1" applyFill="1" applyBorder="1" applyAlignment="1">
      <alignment horizontal="center" vertical="center" wrapText="1"/>
    </xf>
    <xf numFmtId="0" fontId="78" fillId="39" borderId="71" xfId="0" applyFont="1" applyFill="1" applyBorder="1" applyAlignment="1">
      <alignment horizontal="center" vertical="center"/>
    </xf>
    <xf numFmtId="0" fontId="79" fillId="43" borderId="92" xfId="0" applyFont="1" applyFill="1" applyBorder="1" applyAlignment="1">
      <alignment horizontal="center" vertical="center"/>
    </xf>
    <xf numFmtId="0" fontId="79" fillId="43" borderId="89" xfId="0" applyFont="1" applyFill="1" applyBorder="1" applyAlignment="1">
      <alignment horizontal="center" vertical="center"/>
    </xf>
    <xf numFmtId="1" fontId="81" fillId="39" borderId="75" xfId="0" applyNumberFormat="1" applyFont="1" applyFill="1" applyBorder="1" applyAlignment="1">
      <alignment horizontal="center" vertical="center"/>
    </xf>
    <xf numFmtId="0" fontId="0" fillId="13" borderId="90" xfId="0" applyFill="1" applyBorder="1" applyAlignment="1">
      <alignment/>
    </xf>
    <xf numFmtId="0" fontId="0" fillId="10" borderId="90" xfId="0" applyFont="1" applyFill="1" applyBorder="1" applyAlignment="1">
      <alignment/>
    </xf>
    <xf numFmtId="0" fontId="0" fillId="3" borderId="90" xfId="0" applyFont="1" applyFill="1" applyBorder="1" applyAlignment="1">
      <alignment/>
    </xf>
    <xf numFmtId="0" fontId="0" fillId="7" borderId="90" xfId="0" applyFont="1" applyFill="1" applyBorder="1" applyAlignment="1">
      <alignment/>
    </xf>
    <xf numFmtId="0" fontId="71" fillId="37" borderId="9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Font="1" applyFill="1" applyAlignment="1">
      <alignment vertical="center"/>
    </xf>
    <xf numFmtId="0" fontId="4" fillId="0" borderId="70" xfId="0" applyFont="1" applyFill="1" applyBorder="1" applyAlignment="1">
      <alignment vertical="top"/>
    </xf>
    <xf numFmtId="0" fontId="0" fillId="0" borderId="71" xfId="0" applyFill="1" applyBorder="1" applyAlignment="1">
      <alignment vertical="center"/>
    </xf>
    <xf numFmtId="0" fontId="0" fillId="0" borderId="98" xfId="0" applyFill="1" applyBorder="1" applyAlignment="1">
      <alignment vertical="center"/>
    </xf>
    <xf numFmtId="0" fontId="0" fillId="0" borderId="92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1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175" fontId="3" fillId="34" borderId="13" xfId="44" applyNumberFormat="1" applyFont="1" applyFill="1" applyBorder="1" applyAlignment="1">
      <alignment vertical="center"/>
    </xf>
    <xf numFmtId="0" fontId="17" fillId="34" borderId="0" xfId="0" applyFont="1" applyFill="1" applyAlignment="1">
      <alignment horizontal="left" vertical="center"/>
    </xf>
    <xf numFmtId="0" fontId="10" fillId="44" borderId="71" xfId="0" applyFont="1" applyFill="1" applyBorder="1" applyAlignment="1">
      <alignment horizontal="center" vertical="center" wrapText="1"/>
    </xf>
    <xf numFmtId="0" fontId="10" fillId="44" borderId="72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82" fillId="35" borderId="0" xfId="0" applyFont="1" applyFill="1" applyAlignment="1">
      <alignment horizontal="center" vertical="center"/>
    </xf>
    <xf numFmtId="0" fontId="82" fillId="35" borderId="37" xfId="0" applyFont="1" applyFill="1" applyBorder="1" applyAlignment="1">
      <alignment horizontal="center" vertical="center"/>
    </xf>
    <xf numFmtId="0" fontId="13" fillId="33" borderId="93" xfId="0" applyFont="1" applyFill="1" applyBorder="1" applyAlignment="1">
      <alignment horizontal="center" vertical="center" textRotation="90"/>
    </xf>
    <xf numFmtId="0" fontId="13" fillId="33" borderId="94" xfId="0" applyFont="1" applyFill="1" applyBorder="1" applyAlignment="1">
      <alignment horizontal="center" vertical="center" textRotation="90"/>
    </xf>
    <xf numFmtId="0" fontId="13" fillId="33" borderId="81" xfId="0" applyFont="1" applyFill="1" applyBorder="1" applyAlignment="1">
      <alignment horizontal="center" vertical="center" textRotation="90"/>
    </xf>
    <xf numFmtId="0" fontId="5" fillId="35" borderId="0" xfId="0" applyNumberFormat="1" applyFont="1" applyFill="1" applyAlignment="1">
      <alignment horizontal="left" vertical="center"/>
    </xf>
    <xf numFmtId="14" fontId="5" fillId="35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35" borderId="48" xfId="0" applyFont="1" applyFill="1" applyBorder="1" applyAlignment="1">
      <alignment horizontal="left" vertical="center"/>
    </xf>
    <xf numFmtId="0" fontId="14" fillId="35" borderId="40" xfId="0" applyFont="1" applyFill="1" applyBorder="1" applyAlignment="1">
      <alignment horizontal="left" vertical="center"/>
    </xf>
    <xf numFmtId="0" fontId="10" fillId="35" borderId="99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100" xfId="0" applyFont="1" applyFill="1" applyBorder="1" applyAlignment="1">
      <alignment horizontal="center" vertical="center"/>
    </xf>
    <xf numFmtId="42" fontId="11" fillId="44" borderId="70" xfId="42" applyNumberFormat="1" applyFont="1" applyFill="1" applyBorder="1" applyAlignment="1">
      <alignment horizontal="center" vertical="center"/>
    </xf>
    <xf numFmtId="42" fontId="11" fillId="44" borderId="72" xfId="42" applyNumberFormat="1" applyFont="1" applyFill="1" applyBorder="1" applyAlignment="1">
      <alignment horizontal="center" vertical="center"/>
    </xf>
    <xf numFmtId="42" fontId="11" fillId="44" borderId="92" xfId="42" applyNumberFormat="1" applyFont="1" applyFill="1" applyBorder="1" applyAlignment="1">
      <alignment horizontal="center" vertical="center"/>
    </xf>
    <xf numFmtId="42" fontId="11" fillId="44" borderId="17" xfId="42" applyNumberFormat="1" applyFont="1" applyFill="1" applyBorder="1" applyAlignment="1">
      <alignment horizontal="center" vertical="center"/>
    </xf>
    <xf numFmtId="42" fontId="11" fillId="44" borderId="48" xfId="42" applyNumberFormat="1" applyFont="1" applyFill="1" applyBorder="1" applyAlignment="1">
      <alignment horizontal="center" vertical="center"/>
    </xf>
    <xf numFmtId="42" fontId="11" fillId="44" borderId="101" xfId="42" applyNumberFormat="1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 horizontal="center" vertical="center"/>
    </xf>
    <xf numFmtId="10" fontId="12" fillId="33" borderId="102" xfId="58" applyNumberFormat="1" applyFont="1" applyFill="1" applyBorder="1" applyAlignment="1">
      <alignment horizontal="center" vertical="center"/>
    </xf>
    <xf numFmtId="10" fontId="12" fillId="33" borderId="77" xfId="58" applyNumberFormat="1" applyFont="1" applyFill="1" applyBorder="1" applyAlignment="1">
      <alignment horizontal="center" vertical="center"/>
    </xf>
    <xf numFmtId="42" fontId="12" fillId="35" borderId="0" xfId="42" applyNumberFormat="1" applyFont="1" applyFill="1" applyBorder="1" applyAlignment="1">
      <alignment horizontal="center" vertical="center"/>
    </xf>
    <xf numFmtId="164" fontId="3" fillId="34" borderId="75" xfId="55" applyFont="1" applyFill="1" applyBorder="1" applyAlignment="1">
      <alignment horizontal="left" vertical="center"/>
      <protection/>
    </xf>
    <xf numFmtId="164" fontId="3" fillId="34" borderId="76" xfId="55" applyFont="1" applyFill="1" applyBorder="1" applyAlignment="1">
      <alignment horizontal="left" vertical="center"/>
      <protection/>
    </xf>
    <xf numFmtId="164" fontId="3" fillId="34" borderId="36" xfId="55" applyFont="1" applyFill="1" applyBorder="1" applyAlignment="1">
      <alignment horizontal="left" vertical="center"/>
      <protection/>
    </xf>
    <xf numFmtId="0" fontId="10" fillId="33" borderId="30" xfId="0" applyFont="1" applyFill="1" applyBorder="1" applyAlignment="1">
      <alignment horizontal="center" vertical="center"/>
    </xf>
    <xf numFmtId="164" fontId="3" fillId="34" borderId="54" xfId="55" applyFont="1" applyFill="1" applyBorder="1" applyAlignment="1">
      <alignment horizontal="left" vertical="center"/>
      <protection/>
    </xf>
    <xf numFmtId="164" fontId="3" fillId="34" borderId="41" xfId="55" applyFont="1" applyFill="1" applyBorder="1" applyAlignment="1">
      <alignment horizontal="left" vertical="center"/>
      <protection/>
    </xf>
    <xf numFmtId="164" fontId="3" fillId="34" borderId="42" xfId="55" applyFont="1" applyFill="1" applyBorder="1" applyAlignment="1">
      <alignment horizontal="left" vertical="center"/>
      <protection/>
    </xf>
    <xf numFmtId="0" fontId="9" fillId="35" borderId="60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  <xf numFmtId="0" fontId="10" fillId="44" borderId="70" xfId="0" applyFont="1" applyFill="1" applyBorder="1" applyAlignment="1">
      <alignment horizontal="center" vertical="center" wrapText="1"/>
    </xf>
    <xf numFmtId="0" fontId="10" fillId="44" borderId="92" xfId="0" applyFont="1" applyFill="1" applyBorder="1" applyAlignment="1">
      <alignment horizontal="center" vertical="center" wrapText="1"/>
    </xf>
    <xf numFmtId="0" fontId="10" fillId="44" borderId="17" xfId="0" applyFont="1" applyFill="1" applyBorder="1" applyAlignment="1">
      <alignment horizontal="center" vertical="center" wrapText="1"/>
    </xf>
    <xf numFmtId="0" fontId="10" fillId="35" borderId="103" xfId="0" applyFont="1" applyFill="1" applyBorder="1" applyAlignment="1">
      <alignment horizontal="center" vertical="center"/>
    </xf>
    <xf numFmtId="0" fontId="10" fillId="35" borderId="104" xfId="0" applyFont="1" applyFill="1" applyBorder="1" applyAlignment="1">
      <alignment horizontal="center" vertical="center"/>
    </xf>
    <xf numFmtId="0" fontId="10" fillId="35" borderId="105" xfId="0" applyFont="1" applyFill="1" applyBorder="1" applyAlignment="1">
      <alignment horizontal="center" vertical="center"/>
    </xf>
    <xf numFmtId="0" fontId="9" fillId="35" borderId="99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9" fillId="35" borderId="100" xfId="0" applyFont="1" applyFill="1" applyBorder="1" applyAlignment="1">
      <alignment horizontal="center" vertical="center"/>
    </xf>
    <xf numFmtId="0" fontId="9" fillId="35" borderId="51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18" fillId="36" borderId="103" xfId="0" applyFont="1" applyFill="1" applyBorder="1" applyAlignment="1">
      <alignment horizontal="center" vertical="center" wrapText="1"/>
    </xf>
    <xf numFmtId="0" fontId="18" fillId="36" borderId="104" xfId="0" applyFont="1" applyFill="1" applyBorder="1" applyAlignment="1">
      <alignment horizontal="center" vertical="center" wrapText="1"/>
    </xf>
    <xf numFmtId="0" fontId="18" fillId="36" borderId="106" xfId="0" applyFont="1" applyFill="1" applyBorder="1" applyAlignment="1">
      <alignment horizontal="center" vertical="center" wrapText="1"/>
    </xf>
    <xf numFmtId="0" fontId="10" fillId="35" borderId="107" xfId="0" applyFont="1" applyFill="1" applyBorder="1" applyAlignment="1">
      <alignment horizontal="center" vertical="center"/>
    </xf>
    <xf numFmtId="0" fontId="10" fillId="35" borderId="108" xfId="0" applyFont="1" applyFill="1" applyBorder="1" applyAlignment="1">
      <alignment horizontal="center" vertical="center"/>
    </xf>
    <xf numFmtId="0" fontId="9" fillId="35" borderId="78" xfId="0" applyFont="1" applyFill="1" applyBorder="1" applyAlignment="1">
      <alignment horizontal="center" vertical="center" wrapText="1"/>
    </xf>
    <xf numFmtId="164" fontId="3" fillId="34" borderId="109" xfId="55" applyFont="1" applyFill="1" applyBorder="1" applyAlignment="1">
      <alignment horizontal="left" vertical="center"/>
      <protection/>
    </xf>
    <xf numFmtId="164" fontId="3" fillId="34" borderId="73" xfId="55" applyFont="1" applyFill="1" applyBorder="1" applyAlignment="1">
      <alignment horizontal="left" vertical="center"/>
      <protection/>
    </xf>
    <xf numFmtId="164" fontId="3" fillId="34" borderId="74" xfId="55" applyFont="1" applyFill="1" applyBorder="1" applyAlignment="1">
      <alignment horizontal="left" vertical="center"/>
      <protection/>
    </xf>
    <xf numFmtId="0" fontId="18" fillId="36" borderId="107" xfId="0" applyFont="1" applyFill="1" applyBorder="1" applyAlignment="1">
      <alignment horizontal="center" vertical="center" wrapText="1"/>
    </xf>
    <xf numFmtId="0" fontId="18" fillId="36" borderId="108" xfId="0" applyFont="1" applyFill="1" applyBorder="1" applyAlignment="1">
      <alignment horizontal="center" vertical="center" wrapText="1"/>
    </xf>
    <xf numFmtId="10" fontId="12" fillId="34" borderId="94" xfId="58" applyNumberFormat="1" applyFont="1" applyFill="1" applyBorder="1" applyAlignment="1">
      <alignment horizontal="center" vertical="center"/>
    </xf>
    <xf numFmtId="10" fontId="12" fillId="34" borderId="57" xfId="58" applyNumberFormat="1" applyFont="1" applyFill="1" applyBorder="1" applyAlignment="1">
      <alignment horizontal="center" vertical="center"/>
    </xf>
    <xf numFmtId="42" fontId="12" fillId="35" borderId="110" xfId="42" applyNumberFormat="1" applyFont="1" applyFill="1" applyBorder="1" applyAlignment="1">
      <alignment horizontal="center" vertical="center"/>
    </xf>
    <xf numFmtId="42" fontId="11" fillId="44" borderId="70" xfId="42" applyNumberFormat="1" applyFont="1" applyFill="1" applyBorder="1" applyAlignment="1">
      <alignment horizontal="center" vertical="center" wrapText="1"/>
    </xf>
    <xf numFmtId="42" fontId="11" fillId="44" borderId="72" xfId="42" applyNumberFormat="1" applyFont="1" applyFill="1" applyBorder="1" applyAlignment="1">
      <alignment horizontal="center" vertical="center" wrapText="1"/>
    </xf>
    <xf numFmtId="42" fontId="11" fillId="44" borderId="92" xfId="42" applyNumberFormat="1" applyFont="1" applyFill="1" applyBorder="1" applyAlignment="1">
      <alignment horizontal="center" vertical="center" wrapText="1"/>
    </xf>
    <xf numFmtId="42" fontId="11" fillId="44" borderId="17" xfId="42" applyNumberFormat="1" applyFont="1" applyFill="1" applyBorder="1" applyAlignment="1">
      <alignment horizontal="center" vertical="center" wrapText="1"/>
    </xf>
    <xf numFmtId="42" fontId="11" fillId="44" borderId="48" xfId="42" applyNumberFormat="1" applyFont="1" applyFill="1" applyBorder="1" applyAlignment="1">
      <alignment horizontal="center" vertical="center" wrapText="1"/>
    </xf>
    <xf numFmtId="42" fontId="11" fillId="44" borderId="101" xfId="42" applyNumberFormat="1" applyFont="1" applyFill="1" applyBorder="1" applyAlignment="1">
      <alignment horizontal="center" vertical="center" wrapText="1"/>
    </xf>
    <xf numFmtId="166" fontId="20" fillId="35" borderId="0" xfId="42" applyNumberFormat="1" applyFont="1" applyFill="1" applyBorder="1" applyAlignment="1">
      <alignment horizontal="left" vertical="center" wrapText="1" indent="14"/>
    </xf>
    <xf numFmtId="0" fontId="5" fillId="34" borderId="0" xfId="0" applyFont="1" applyFill="1" applyAlignment="1">
      <alignment horizontal="center" vertical="center"/>
    </xf>
    <xf numFmtId="0" fontId="5" fillId="34" borderId="0" xfId="0" applyNumberFormat="1" applyFont="1" applyFill="1" applyAlignment="1">
      <alignment horizontal="center" vertical="center"/>
    </xf>
    <xf numFmtId="0" fontId="13" fillId="33" borderId="111" xfId="0" applyFont="1" applyFill="1" applyBorder="1" applyAlignment="1">
      <alignment horizontal="center" vertical="center" textRotation="90"/>
    </xf>
    <xf numFmtId="0" fontId="13" fillId="33" borderId="110" xfId="0" applyFont="1" applyFill="1" applyBorder="1" applyAlignment="1">
      <alignment horizontal="center" vertical="center" textRotation="90"/>
    </xf>
    <xf numFmtId="0" fontId="13" fillId="33" borderId="112" xfId="0" applyFont="1" applyFill="1" applyBorder="1" applyAlignment="1">
      <alignment horizontal="center" vertical="center" textRotation="90"/>
    </xf>
    <xf numFmtId="0" fontId="10" fillId="35" borderId="113" xfId="0" applyFont="1" applyFill="1" applyBorder="1" applyAlignment="1">
      <alignment horizontal="center" vertical="center"/>
    </xf>
    <xf numFmtId="0" fontId="10" fillId="35" borderId="91" xfId="0" applyFont="1" applyFill="1" applyBorder="1" applyAlignment="1">
      <alignment horizontal="center" vertical="center"/>
    </xf>
    <xf numFmtId="0" fontId="9" fillId="35" borderId="71" xfId="0" applyFont="1" applyFill="1" applyBorder="1" applyAlignment="1">
      <alignment horizontal="center" vertical="center" wrapText="1"/>
    </xf>
    <xf numFmtId="169" fontId="81" fillId="0" borderId="87" xfId="42" applyNumberFormat="1" applyFont="1" applyFill="1" applyBorder="1" applyAlignment="1" applyProtection="1">
      <alignment vertical="center"/>
      <protection/>
    </xf>
    <xf numFmtId="0" fontId="83" fillId="0" borderId="55" xfId="0" applyFont="1" applyBorder="1" applyAlignment="1">
      <alignment vertical="center"/>
    </xf>
    <xf numFmtId="169" fontId="12" fillId="0" borderId="87" xfId="42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9" fontId="12" fillId="0" borderId="87" xfId="42" applyNumberFormat="1" applyFont="1" applyFill="1" applyBorder="1" applyAlignment="1" applyProtection="1">
      <alignment vertical="center"/>
      <protection/>
    </xf>
    <xf numFmtId="0" fontId="0" fillId="0" borderId="55" xfId="0" applyFont="1" applyBorder="1" applyAlignment="1">
      <alignment vertical="center"/>
    </xf>
    <xf numFmtId="164" fontId="23" fillId="34" borderId="87" xfId="55" applyFont="1" applyFill="1" applyBorder="1" applyAlignment="1">
      <alignment vertical="center"/>
      <protection/>
    </xf>
    <xf numFmtId="164" fontId="23" fillId="34" borderId="55" xfId="55" applyFont="1" applyFill="1" applyBorder="1" applyAlignment="1">
      <alignment vertical="center"/>
      <protection/>
    </xf>
    <xf numFmtId="169" fontId="12" fillId="0" borderId="87" xfId="42" applyNumberFormat="1" applyFont="1" applyFill="1" applyBorder="1" applyAlignment="1" applyProtection="1">
      <alignment horizontal="center" vertical="center"/>
      <protection/>
    </xf>
    <xf numFmtId="169" fontId="12" fillId="0" borderId="55" xfId="42" applyNumberFormat="1" applyFont="1" applyFill="1" applyBorder="1" applyAlignment="1" applyProtection="1">
      <alignment horizontal="center" vertical="center"/>
      <protection/>
    </xf>
    <xf numFmtId="169" fontId="81" fillId="39" borderId="87" xfId="42" applyNumberFormat="1" applyFont="1" applyFill="1" applyBorder="1" applyAlignment="1" applyProtection="1">
      <alignment vertical="center"/>
      <protection/>
    </xf>
    <xf numFmtId="0" fontId="83" fillId="39" borderId="55" xfId="0" applyFont="1" applyFill="1" applyBorder="1" applyAlignment="1">
      <alignment vertical="center"/>
    </xf>
    <xf numFmtId="169" fontId="81" fillId="0" borderId="114" xfId="42" applyNumberFormat="1" applyFont="1" applyFill="1" applyBorder="1" applyAlignment="1" applyProtection="1">
      <alignment horizontal="center" vertical="center"/>
      <protection/>
    </xf>
    <xf numFmtId="169" fontId="81" fillId="0" borderId="56" xfId="42" applyNumberFormat="1" applyFont="1" applyFill="1" applyBorder="1" applyAlignment="1" applyProtection="1">
      <alignment horizontal="center" vertical="center"/>
      <protection/>
    </xf>
    <xf numFmtId="1" fontId="12" fillId="0" borderId="87" xfId="0" applyNumberFormat="1" applyFont="1" applyFill="1" applyBorder="1" applyAlignment="1">
      <alignment horizontal="center" vertical="center"/>
    </xf>
    <xf numFmtId="1" fontId="12" fillId="0" borderId="55" xfId="0" applyNumberFormat="1" applyFont="1" applyFill="1" applyBorder="1" applyAlignment="1">
      <alignment horizontal="center" vertical="center"/>
    </xf>
    <xf numFmtId="1" fontId="81" fillId="0" borderId="87" xfId="0" applyNumberFormat="1" applyFont="1" applyFill="1" applyBorder="1" applyAlignment="1">
      <alignment horizontal="center" vertical="center"/>
    </xf>
    <xf numFmtId="1" fontId="81" fillId="0" borderId="55" xfId="0" applyNumberFormat="1" applyFont="1" applyFill="1" applyBorder="1" applyAlignment="1">
      <alignment horizontal="center" vertical="center"/>
    </xf>
    <xf numFmtId="1" fontId="81" fillId="39" borderId="87" xfId="0" applyNumberFormat="1" applyFont="1" applyFill="1" applyBorder="1" applyAlignment="1">
      <alignment horizontal="center" vertical="center"/>
    </xf>
    <xf numFmtId="1" fontId="81" fillId="39" borderId="55" xfId="0" applyNumberFormat="1" applyFont="1" applyFill="1" applyBorder="1" applyAlignment="1">
      <alignment horizontal="center" vertical="center"/>
    </xf>
    <xf numFmtId="0" fontId="83" fillId="39" borderId="55" xfId="0" applyFont="1" applyFill="1" applyBorder="1" applyAlignment="1">
      <alignment horizontal="center" vertical="center"/>
    </xf>
    <xf numFmtId="164" fontId="3" fillId="0" borderId="87" xfId="55" applyFont="1" applyFill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164" fontId="23" fillId="34" borderId="87" xfId="55" applyFont="1" applyFill="1" applyBorder="1" applyAlignment="1">
      <alignment horizontal="left" vertical="center"/>
      <protection/>
    </xf>
    <xf numFmtId="164" fontId="23" fillId="34" borderId="55" xfId="55" applyFont="1" applyFill="1" applyBorder="1" applyAlignment="1">
      <alignment horizontal="left" vertical="center"/>
      <protection/>
    </xf>
    <xf numFmtId="170" fontId="84" fillId="0" borderId="0" xfId="44" applyNumberFormat="1" applyFont="1" applyFill="1" applyBorder="1" applyAlignment="1" applyProtection="1">
      <alignment horizontal="left" vertical="center" wrapText="1" readingOrder="1"/>
      <protection locked="0"/>
    </xf>
    <xf numFmtId="170" fontId="0" fillId="0" borderId="0" xfId="44" applyNumberFormat="1" applyFont="1" applyFill="1" applyBorder="1" applyAlignment="1">
      <alignment vertical="center" wrapText="1" readingOrder="1"/>
    </xf>
    <xf numFmtId="49" fontId="72" fillId="0" borderId="49" xfId="42" applyNumberFormat="1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>
      <alignment vertical="center" wrapText="1"/>
    </xf>
    <xf numFmtId="0" fontId="0" fillId="0" borderId="96" xfId="0" applyFont="1" applyFill="1" applyBorder="1" applyAlignment="1">
      <alignment vertical="center" wrapText="1"/>
    </xf>
    <xf numFmtId="49" fontId="85" fillId="0" borderId="49" xfId="42" applyNumberFormat="1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>
      <alignment vertical="center" wrapText="1"/>
    </xf>
    <xf numFmtId="0" fontId="0" fillId="0" borderId="96" xfId="0" applyFont="1" applyBorder="1" applyAlignment="1">
      <alignment vertical="center" wrapText="1"/>
    </xf>
    <xf numFmtId="49" fontId="84" fillId="0" borderId="90" xfId="42" applyNumberFormat="1" applyFont="1" applyFill="1" applyBorder="1" applyAlignment="1" applyProtection="1">
      <alignment horizontal="left" vertical="center" wrapText="1"/>
      <protection locked="0"/>
    </xf>
    <xf numFmtId="0" fontId="21" fillId="0" borderId="90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96" xfId="0" applyFont="1" applyBorder="1" applyAlignment="1">
      <alignment vertical="center" wrapText="1"/>
    </xf>
    <xf numFmtId="49" fontId="72" fillId="0" borderId="89" xfId="42" applyNumberFormat="1" applyFont="1" applyFill="1" applyBorder="1" applyAlignment="1" applyProtection="1">
      <alignment horizontal="left" vertical="center" wrapText="1"/>
      <protection locked="0"/>
    </xf>
    <xf numFmtId="49" fontId="72" fillId="0" borderId="14" xfId="42" applyNumberFormat="1" applyFont="1" applyFill="1" applyBorder="1" applyAlignment="1" applyProtection="1">
      <alignment horizontal="left" vertical="center" wrapText="1"/>
      <protection locked="0"/>
    </xf>
    <xf numFmtId="49" fontId="72" fillId="0" borderId="91" xfId="42" applyNumberFormat="1" applyFont="1" applyFill="1" applyBorder="1" applyAlignment="1" applyProtection="1">
      <alignment horizontal="left" vertical="center" wrapText="1"/>
      <protection locked="0"/>
    </xf>
    <xf numFmtId="49" fontId="72" fillId="38" borderId="49" xfId="42" applyNumberFormat="1" applyFont="1" applyFill="1" applyBorder="1" applyAlignment="1" applyProtection="1">
      <alignment horizontal="left" vertical="center" wrapText="1"/>
      <protection locked="0"/>
    </xf>
    <xf numFmtId="0" fontId="0" fillId="38" borderId="30" xfId="0" applyFont="1" applyFill="1" applyBorder="1" applyAlignment="1">
      <alignment vertical="center" wrapText="1"/>
    </xf>
    <xf numFmtId="0" fontId="0" fillId="38" borderId="96" xfId="0" applyFont="1" applyFill="1" applyBorder="1" applyAlignment="1">
      <alignment vertical="center" wrapText="1"/>
    </xf>
    <xf numFmtId="49" fontId="72" fillId="0" borderId="92" xfId="4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49" fontId="72" fillId="0" borderId="70" xfId="42" applyNumberFormat="1" applyFont="1" applyFill="1" applyBorder="1" applyAlignment="1" applyProtection="1">
      <alignment horizontal="left" vertical="center" wrapText="1"/>
      <protection locked="0"/>
    </xf>
    <xf numFmtId="0" fontId="0" fillId="0" borderId="71" xfId="0" applyFont="1" applyBorder="1" applyAlignment="1">
      <alignment vertical="center" wrapText="1"/>
    </xf>
    <xf numFmtId="0" fontId="0" fillId="0" borderId="9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91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3" fillId="0" borderId="93" xfId="0" applyFont="1" applyFill="1" applyBorder="1" applyAlignment="1">
      <alignment horizontal="center" vertical="center" textRotation="90"/>
    </xf>
    <xf numFmtId="0" fontId="13" fillId="0" borderId="94" xfId="0" applyFont="1" applyFill="1" applyBorder="1" applyAlignment="1">
      <alignment horizontal="center" vertical="center" textRotation="90"/>
    </xf>
    <xf numFmtId="0" fontId="13" fillId="0" borderId="81" xfId="0" applyFont="1" applyFill="1" applyBorder="1" applyAlignment="1">
      <alignment horizontal="center" vertical="center" textRotation="90"/>
    </xf>
    <xf numFmtId="49" fontId="86" fillId="0" borderId="90" xfId="42" applyNumberFormat="1" applyFont="1" applyFill="1" applyBorder="1" applyAlignment="1" applyProtection="1">
      <alignment horizontal="center" vertical="center" wrapText="1"/>
      <protection/>
    </xf>
    <xf numFmtId="0" fontId="0" fillId="0" borderId="90" xfId="0" applyFont="1" applyFill="1" applyBorder="1" applyAlignment="1">
      <alignment horizontal="center" vertical="center" wrapText="1"/>
    </xf>
    <xf numFmtId="49" fontId="0" fillId="0" borderId="115" xfId="0" applyNumberFormat="1" applyFont="1" applyFill="1" applyBorder="1" applyAlignment="1">
      <alignment horizontal="center" vertical="center" wrapText="1"/>
    </xf>
    <xf numFmtId="0" fontId="0" fillId="0" borderId="116" xfId="0" applyFont="1" applyFill="1" applyBorder="1" applyAlignment="1">
      <alignment vertical="center" wrapText="1"/>
    </xf>
    <xf numFmtId="43" fontId="0" fillId="0" borderId="81" xfId="42" applyFont="1" applyFill="1" applyBorder="1" applyAlignment="1" applyProtection="1">
      <alignment horizontal="left" vertical="center" wrapText="1"/>
      <protection/>
    </xf>
    <xf numFmtId="0" fontId="0" fillId="0" borderId="81" xfId="0" applyFont="1" applyFill="1" applyBorder="1" applyAlignment="1">
      <alignment vertical="center" wrapText="1"/>
    </xf>
    <xf numFmtId="43" fontId="0" fillId="0" borderId="70" xfId="42" applyFont="1" applyFill="1" applyBorder="1" applyAlignment="1" applyProtection="1">
      <alignment horizontal="left" vertical="center" wrapText="1"/>
      <protection/>
    </xf>
    <xf numFmtId="0" fontId="0" fillId="0" borderId="71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43" fontId="0" fillId="42" borderId="91" xfId="42" applyFont="1" applyFill="1" applyBorder="1" applyAlignment="1" applyProtection="1">
      <alignment horizontal="left" vertical="center" wrapText="1"/>
      <protection/>
    </xf>
    <xf numFmtId="0" fontId="0" fillId="42" borderId="81" xfId="0" applyFont="1" applyFill="1" applyBorder="1" applyAlignment="1">
      <alignment vertical="center" wrapText="1"/>
    </xf>
    <xf numFmtId="0" fontId="0" fillId="42" borderId="90" xfId="0" applyFont="1" applyFill="1" applyBorder="1" applyAlignment="1">
      <alignment vertical="center" wrapText="1"/>
    </xf>
    <xf numFmtId="1" fontId="78" fillId="0" borderId="94" xfId="0" applyNumberFormat="1" applyFont="1" applyFill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1" fontId="78" fillId="39" borderId="94" xfId="0" applyNumberFormat="1" applyFont="1" applyFill="1" applyBorder="1" applyAlignment="1">
      <alignment horizontal="center" vertical="center" wrapText="1"/>
    </xf>
    <xf numFmtId="0" fontId="0" fillId="39" borderId="94" xfId="0" applyFont="1" applyFill="1" applyBorder="1" applyAlignment="1">
      <alignment horizontal="center" vertical="center" wrapText="1"/>
    </xf>
    <xf numFmtId="0" fontId="0" fillId="39" borderId="81" xfId="0" applyFont="1" applyFill="1" applyBorder="1" applyAlignment="1">
      <alignment horizontal="center" vertical="center" wrapText="1"/>
    </xf>
    <xf numFmtId="1" fontId="78" fillId="0" borderId="37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1" fontId="78" fillId="39" borderId="37" xfId="0" applyNumberFormat="1" applyFont="1" applyFill="1" applyBorder="1" applyAlignment="1">
      <alignment horizontal="center" vertical="center" wrapText="1"/>
    </xf>
    <xf numFmtId="0" fontId="0" fillId="39" borderId="37" xfId="0" applyFont="1" applyFill="1" applyBorder="1" applyAlignment="1">
      <alignment horizontal="center" vertical="center" wrapText="1"/>
    </xf>
    <xf numFmtId="0" fontId="0" fillId="39" borderId="91" xfId="0" applyFont="1" applyFill="1" applyBorder="1" applyAlignment="1">
      <alignment horizontal="center" vertical="center" wrapText="1"/>
    </xf>
    <xf numFmtId="43" fontId="0" fillId="0" borderId="92" xfId="42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89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91" xfId="0" applyFont="1" applyBorder="1" applyAlignment="1">
      <alignment wrapText="1"/>
    </xf>
    <xf numFmtId="43" fontId="0" fillId="0" borderId="92" xfId="42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45" borderId="107" xfId="0" applyFont="1" applyFill="1" applyBorder="1" applyAlignment="1">
      <alignment horizontal="left" vertical="top" wrapText="1"/>
    </xf>
    <xf numFmtId="0" fontId="0" fillId="45" borderId="78" xfId="0" applyFill="1" applyBorder="1" applyAlignment="1">
      <alignment horizontal="left" vertical="top" wrapText="1"/>
    </xf>
    <xf numFmtId="0" fontId="0" fillId="45" borderId="52" xfId="0" applyFill="1" applyBorder="1" applyAlignment="1">
      <alignment horizontal="left" vertical="top" wrapText="1"/>
    </xf>
    <xf numFmtId="0" fontId="0" fillId="45" borderId="51" xfId="0" applyFill="1" applyBorder="1" applyAlignment="1">
      <alignment horizontal="left" vertical="top" wrapText="1"/>
    </xf>
    <xf numFmtId="0" fontId="0" fillId="45" borderId="0" xfId="0" applyFill="1" applyBorder="1" applyAlignment="1">
      <alignment horizontal="left" vertical="top" wrapText="1"/>
    </xf>
    <xf numFmtId="0" fontId="0" fillId="45" borderId="17" xfId="0" applyFill="1" applyBorder="1" applyAlignment="1">
      <alignment horizontal="left" vertical="top" wrapText="1"/>
    </xf>
    <xf numFmtId="0" fontId="0" fillId="45" borderId="60" xfId="0" applyFill="1" applyBorder="1" applyAlignment="1">
      <alignment horizontal="left" vertical="top" wrapText="1"/>
    </xf>
    <xf numFmtId="0" fontId="0" fillId="45" borderId="40" xfId="0" applyFill="1" applyBorder="1" applyAlignment="1">
      <alignment horizontal="left" vertical="top" wrapText="1"/>
    </xf>
    <xf numFmtId="0" fontId="0" fillId="45" borderId="101" xfId="0" applyFill="1" applyBorder="1" applyAlignment="1">
      <alignment horizontal="left" vertical="top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E_p1_08_07_0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ill>
        <patternFill>
          <bgColor rgb="FFFFFFFF"/>
        </patternFill>
      </fill>
    </dxf>
    <dxf>
      <fill>
        <patternFill>
          <bgColor rgb="FFFF99CC"/>
        </patternFill>
      </fill>
    </dxf>
    <dxf>
      <font>
        <b/>
        <i val="0"/>
        <color indexed="10"/>
      </font>
      <fill>
        <patternFill>
          <bgColor indexed="23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3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800100</xdr:colOff>
      <xdr:row>2</xdr:row>
      <xdr:rowOff>123825</xdr:rowOff>
    </xdr:from>
    <xdr:to>
      <xdr:col>16</xdr:col>
      <xdr:colOff>47625</xdr:colOff>
      <xdr:row>3</xdr:row>
      <xdr:rowOff>180975</xdr:rowOff>
    </xdr:to>
    <xdr:sp>
      <xdr:nvSpPr>
        <xdr:cNvPr id="1" name="WordArt 3"/>
        <xdr:cNvSpPr>
          <a:spLocks/>
        </xdr:cNvSpPr>
      </xdr:nvSpPr>
      <xdr:spPr>
        <a:xfrm>
          <a:off x="9972675" y="504825"/>
          <a:ext cx="38862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Prime &amp; Summary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0</xdr:row>
      <xdr:rowOff>123825</xdr:rowOff>
    </xdr:from>
    <xdr:to>
      <xdr:col>13</xdr:col>
      <xdr:colOff>95250</xdr:colOff>
      <xdr:row>2</xdr:row>
      <xdr:rowOff>28575</xdr:rowOff>
    </xdr:to>
    <xdr:sp>
      <xdr:nvSpPr>
        <xdr:cNvPr id="1" name="WordArt 2"/>
        <xdr:cNvSpPr>
          <a:spLocks/>
        </xdr:cNvSpPr>
      </xdr:nvSpPr>
      <xdr:spPr>
        <a:xfrm>
          <a:off x="11601450" y="123825"/>
          <a:ext cx="31527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Sub-Consultant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0</xdr:row>
      <xdr:rowOff>123825</xdr:rowOff>
    </xdr:from>
    <xdr:to>
      <xdr:col>12</xdr:col>
      <xdr:colOff>1171575</xdr:colOff>
      <xdr:row>2</xdr:row>
      <xdr:rowOff>28575</xdr:rowOff>
    </xdr:to>
    <xdr:sp>
      <xdr:nvSpPr>
        <xdr:cNvPr id="1" name="WordArt 3"/>
        <xdr:cNvSpPr>
          <a:spLocks/>
        </xdr:cNvSpPr>
      </xdr:nvSpPr>
      <xdr:spPr>
        <a:xfrm>
          <a:off x="11620500" y="123825"/>
          <a:ext cx="30289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BD Sub-Consultant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CA-08-F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Estimate"/>
      <sheetName val="Assumptions"/>
      <sheetName val="Sub-Consultant"/>
      <sheetName val="BD Sub-Consulta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T147"/>
  <sheetViews>
    <sheetView showGridLines="0" tabSelected="1" zoomScale="75" zoomScaleNormal="75" zoomScalePageLayoutView="0" workbookViewId="0" topLeftCell="A1">
      <pane ySplit="11" topLeftCell="A12" activePane="bottomLeft" state="frozen"/>
      <selection pane="topLeft" activeCell="AK49" sqref="A1:AK49"/>
      <selection pane="bottomLeft" activeCell="G87" sqref="G87"/>
    </sheetView>
  </sheetViews>
  <sheetFormatPr defaultColWidth="9.140625" defaultRowHeight="12.75"/>
  <cols>
    <col min="1" max="1" width="2.421875" style="9" customWidth="1"/>
    <col min="2" max="2" width="3.421875" style="9" customWidth="1"/>
    <col min="3" max="3" width="41.8515625" style="9" customWidth="1"/>
    <col min="4" max="4" width="11.57421875" style="9" customWidth="1"/>
    <col min="5" max="5" width="12.00390625" style="9" customWidth="1"/>
    <col min="6" max="7" width="13.7109375" style="9" customWidth="1"/>
    <col min="8" max="8" width="13.8515625" style="9" customWidth="1"/>
    <col min="9" max="9" width="12.140625" style="9" customWidth="1"/>
    <col min="10" max="10" width="12.8515625" style="9" customWidth="1"/>
    <col min="11" max="11" width="13.140625" style="9" customWidth="1"/>
    <col min="12" max="12" width="11.421875" style="9" customWidth="1"/>
    <col min="13" max="13" width="11.57421875" style="9" customWidth="1"/>
    <col min="14" max="14" width="12.00390625" style="9" customWidth="1"/>
    <col min="15" max="15" width="11.28125" style="9" customWidth="1"/>
    <col min="16" max="16" width="10.140625" style="9" customWidth="1"/>
    <col min="17" max="17" width="17.00390625" style="9" customWidth="1"/>
    <col min="18" max="16384" width="9.140625" style="9" customWidth="1"/>
  </cols>
  <sheetData>
    <row r="2" spans="2:20" ht="17.25" customHeight="1">
      <c r="B2" s="437" t="s">
        <v>220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8"/>
      <c r="S2" s="48"/>
      <c r="T2" s="48"/>
    </row>
    <row r="3" spans="2:20" ht="17.25" customHeight="1">
      <c r="B3" s="437" t="s">
        <v>221</v>
      </c>
      <c r="C3" s="437"/>
      <c r="D3" s="437"/>
      <c r="E3" s="437"/>
      <c r="F3" s="437"/>
      <c r="G3" s="449"/>
      <c r="H3" s="449"/>
      <c r="I3" s="325"/>
      <c r="J3" s="152"/>
      <c r="K3" s="152"/>
      <c r="L3" s="152"/>
      <c r="M3" s="152"/>
      <c r="N3" s="152"/>
      <c r="O3" s="152"/>
      <c r="P3" s="152"/>
      <c r="Q3" s="152"/>
      <c r="R3" s="48"/>
      <c r="S3" s="48"/>
      <c r="T3" s="48"/>
    </row>
    <row r="4" spans="2:20" ht="17.25" customHeight="1">
      <c r="B4" s="447" t="s">
        <v>222</v>
      </c>
      <c r="C4" s="447"/>
      <c r="D4" s="447"/>
      <c r="E4" s="447"/>
      <c r="F4" s="447"/>
      <c r="G4" s="447"/>
      <c r="T4" s="48"/>
    </row>
    <row r="5" spans="2:20" ht="17.25" customHeight="1">
      <c r="B5" s="158" t="s">
        <v>223</v>
      </c>
      <c r="D5" s="158"/>
      <c r="E5" s="158"/>
      <c r="F5" s="158"/>
      <c r="G5" s="158"/>
      <c r="T5" s="48"/>
    </row>
    <row r="6" spans="2:20" ht="17.25" customHeight="1">
      <c r="B6" s="448" t="s">
        <v>224</v>
      </c>
      <c r="C6" s="447"/>
      <c r="D6" s="447"/>
      <c r="E6" s="447"/>
      <c r="F6" s="447"/>
      <c r="G6" s="158"/>
      <c r="T6" s="48"/>
    </row>
    <row r="7" spans="2:20" ht="11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16" ht="48" customHeight="1">
      <c r="A8" s="52"/>
      <c r="B8" s="444" t="s">
        <v>45</v>
      </c>
      <c r="C8" s="154" t="s">
        <v>51</v>
      </c>
      <c r="D8" s="155" t="s">
        <v>84</v>
      </c>
      <c r="E8" s="155" t="s">
        <v>85</v>
      </c>
      <c r="F8" s="155" t="s">
        <v>86</v>
      </c>
      <c r="G8" s="155" t="s">
        <v>87</v>
      </c>
      <c r="H8" s="208" t="s">
        <v>212</v>
      </c>
      <c r="I8" s="208" t="s">
        <v>213</v>
      </c>
      <c r="J8" s="208" t="s">
        <v>211</v>
      </c>
      <c r="K8" s="155" t="s">
        <v>88</v>
      </c>
      <c r="L8" s="208" t="s">
        <v>199</v>
      </c>
      <c r="M8" s="208" t="s">
        <v>214</v>
      </c>
      <c r="N8" s="208" t="s">
        <v>197</v>
      </c>
      <c r="O8" s="155" t="s">
        <v>90</v>
      </c>
      <c r="P8" s="155" t="s">
        <v>89</v>
      </c>
    </row>
    <row r="9" spans="2:16" ht="17.25" customHeight="1">
      <c r="B9" s="445"/>
      <c r="C9" s="46" t="s">
        <v>44</v>
      </c>
      <c r="D9" s="5" t="s">
        <v>40</v>
      </c>
      <c r="E9" s="5" t="s">
        <v>40</v>
      </c>
      <c r="F9" s="5" t="s">
        <v>40</v>
      </c>
      <c r="G9" s="5" t="s">
        <v>40</v>
      </c>
      <c r="H9" s="5" t="s">
        <v>40</v>
      </c>
      <c r="I9" s="5" t="s">
        <v>40</v>
      </c>
      <c r="J9" s="5" t="s">
        <v>40</v>
      </c>
      <c r="K9" s="5" t="s">
        <v>40</v>
      </c>
      <c r="L9" s="5" t="s">
        <v>40</v>
      </c>
      <c r="M9" s="5" t="s">
        <v>40</v>
      </c>
      <c r="N9" s="5" t="s">
        <v>40</v>
      </c>
      <c r="O9" s="5" t="s">
        <v>40</v>
      </c>
      <c r="P9" s="5" t="s">
        <v>40</v>
      </c>
    </row>
    <row r="10" spans="2:16" ht="17.25">
      <c r="B10" s="446"/>
      <c r="C10" s="47" t="s">
        <v>219</v>
      </c>
      <c r="D10" s="6"/>
      <c r="E10" s="7"/>
      <c r="F10" s="8"/>
      <c r="G10" s="6"/>
      <c r="H10" s="7"/>
      <c r="I10" s="7"/>
      <c r="J10" s="7"/>
      <c r="K10" s="7"/>
      <c r="L10" s="8"/>
      <c r="M10" s="8"/>
      <c r="N10" s="8"/>
      <c r="O10" s="8"/>
      <c r="P10" s="8"/>
    </row>
    <row r="11" spans="2:16" ht="3" customHeight="1">
      <c r="B11" s="85"/>
      <c r="C11" s="84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ht="19.5" customHeight="1">
      <c r="C12" s="58" t="s">
        <v>64</v>
      </c>
    </row>
    <row r="13" spans="2:17" ht="15.75">
      <c r="B13" s="156" t="s">
        <v>225</v>
      </c>
      <c r="C13" s="103"/>
      <c r="D13" s="104"/>
      <c r="E13" s="105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7"/>
    </row>
    <row r="14" spans="2:17" ht="14.25">
      <c r="B14" s="91"/>
      <c r="C14" s="74"/>
      <c r="D14" s="13">
        <f>Assumptions!D18</f>
        <v>0</v>
      </c>
      <c r="E14" s="13">
        <f>Assumptions!E18</f>
        <v>0</v>
      </c>
      <c r="F14" s="13">
        <f>Assumptions!F18</f>
        <v>0</v>
      </c>
      <c r="G14" s="13">
        <f>Assumptions!G18</f>
        <v>0</v>
      </c>
      <c r="H14" s="14">
        <f>Assumptions!H18</f>
        <v>0</v>
      </c>
      <c r="I14" s="14">
        <f>Assumptions!I18</f>
        <v>0</v>
      </c>
      <c r="J14" s="15">
        <f>Assumptions!J18</f>
        <v>0</v>
      </c>
      <c r="K14" s="15">
        <f>Assumptions!K18</f>
        <v>0</v>
      </c>
      <c r="L14" s="15">
        <f>Assumptions!L18</f>
        <v>0</v>
      </c>
      <c r="M14" s="15">
        <f>Assumptions!M18</f>
        <v>0</v>
      </c>
      <c r="N14" s="15">
        <f>Assumptions!N18</f>
        <v>0</v>
      </c>
      <c r="O14" s="15">
        <f>Assumptions!O18</f>
        <v>0</v>
      </c>
      <c r="P14" s="16">
        <f>Assumptions!P18</f>
        <v>0</v>
      </c>
      <c r="Q14" s="17">
        <f>SUM(D14:P14)</f>
        <v>0</v>
      </c>
    </row>
    <row r="15" spans="2:17" ht="14.25">
      <c r="B15" s="220" t="s">
        <v>113</v>
      </c>
      <c r="C15" s="215" t="s">
        <v>97</v>
      </c>
      <c r="D15" s="210">
        <f>Assumptions!D19</f>
        <v>0</v>
      </c>
      <c r="E15" s="210">
        <f>Assumptions!E19</f>
        <v>0</v>
      </c>
      <c r="F15" s="210">
        <f>Assumptions!F19</f>
        <v>0</v>
      </c>
      <c r="G15" s="210">
        <f>Assumptions!G19</f>
        <v>0</v>
      </c>
      <c r="H15" s="211">
        <f>Assumptions!H19</f>
        <v>0</v>
      </c>
      <c r="I15" s="211">
        <f>Assumptions!I19</f>
        <v>0</v>
      </c>
      <c r="J15" s="212">
        <f>Assumptions!J19</f>
        <v>0</v>
      </c>
      <c r="K15" s="212">
        <f>Assumptions!K19</f>
        <v>0</v>
      </c>
      <c r="L15" s="212">
        <f>Assumptions!L19</f>
        <v>0</v>
      </c>
      <c r="M15" s="212">
        <f>Assumptions!M19</f>
        <v>0</v>
      </c>
      <c r="N15" s="212">
        <f>Assumptions!N19</f>
        <v>0</v>
      </c>
      <c r="O15" s="212">
        <f>Assumptions!O19</f>
        <v>0</v>
      </c>
      <c r="P15" s="213">
        <f>Assumptions!P19</f>
        <v>0</v>
      </c>
      <c r="Q15" s="214"/>
    </row>
    <row r="16" spans="2:17" ht="14.25">
      <c r="B16" s="90">
        <v>1</v>
      </c>
      <c r="C16" s="75" t="s">
        <v>98</v>
      </c>
      <c r="D16" s="226">
        <f>Assumptions!D20</f>
        <v>0</v>
      </c>
      <c r="E16" s="226">
        <f>Assumptions!E20</f>
        <v>0</v>
      </c>
      <c r="F16" s="226">
        <f>Assumptions!F20</f>
        <v>0</v>
      </c>
      <c r="G16" s="226">
        <f>Assumptions!G20</f>
        <v>0</v>
      </c>
      <c r="H16" s="227">
        <f>Assumptions!H20</f>
        <v>0</v>
      </c>
      <c r="I16" s="227">
        <f>Assumptions!I20</f>
        <v>0</v>
      </c>
      <c r="J16" s="228">
        <f>Assumptions!J20</f>
        <v>0</v>
      </c>
      <c r="K16" s="229">
        <f>Assumptions!K20</f>
        <v>0</v>
      </c>
      <c r="L16" s="229">
        <f>Assumptions!L20</f>
        <v>0</v>
      </c>
      <c r="M16" s="229">
        <f>Assumptions!M20</f>
        <v>0</v>
      </c>
      <c r="N16" s="229">
        <f>Assumptions!N20</f>
        <v>0</v>
      </c>
      <c r="O16" s="229">
        <f>Assumptions!O20</f>
        <v>0</v>
      </c>
      <c r="P16" s="230">
        <f>Assumptions!P20</f>
        <v>0</v>
      </c>
      <c r="Q16" s="24">
        <f aca="true" t="shared" si="0" ref="Q16:Q65">SUM(D16:P16)</f>
        <v>0</v>
      </c>
    </row>
    <row r="17" spans="2:17" ht="14.25">
      <c r="B17" s="90">
        <v>2</v>
      </c>
      <c r="C17" s="75" t="s">
        <v>99</v>
      </c>
      <c r="D17" s="226">
        <f>Assumptions!D21</f>
        <v>0</v>
      </c>
      <c r="E17" s="226">
        <f>Assumptions!E21</f>
        <v>0</v>
      </c>
      <c r="F17" s="226">
        <f>Assumptions!F21</f>
        <v>0</v>
      </c>
      <c r="G17" s="226">
        <f>Assumptions!G21</f>
        <v>0</v>
      </c>
      <c r="H17" s="231">
        <f>Assumptions!H21</f>
        <v>0</v>
      </c>
      <c r="I17" s="231">
        <f>Assumptions!I21</f>
        <v>0</v>
      </c>
      <c r="J17" s="228">
        <f>Assumptions!J21</f>
        <v>0</v>
      </c>
      <c r="K17" s="229">
        <f>Assumptions!K21</f>
        <v>0</v>
      </c>
      <c r="L17" s="229">
        <f>Assumptions!L21</f>
        <v>0</v>
      </c>
      <c r="M17" s="229">
        <f>Assumptions!M21</f>
        <v>0</v>
      </c>
      <c r="N17" s="229">
        <f>Assumptions!N21</f>
        <v>0</v>
      </c>
      <c r="O17" s="229">
        <f>Assumptions!O21</f>
        <v>0</v>
      </c>
      <c r="P17" s="230">
        <f>Assumptions!P21</f>
        <v>0</v>
      </c>
      <c r="Q17" s="24">
        <f t="shared" si="0"/>
        <v>0</v>
      </c>
    </row>
    <row r="18" spans="2:17" ht="14.25">
      <c r="B18" s="221" t="s">
        <v>114</v>
      </c>
      <c r="C18" s="215" t="s">
        <v>100</v>
      </c>
      <c r="D18" s="226">
        <f>Assumptions!D22</f>
        <v>0</v>
      </c>
      <c r="E18" s="226">
        <f>Assumptions!E22</f>
        <v>0</v>
      </c>
      <c r="F18" s="226">
        <f>Assumptions!F22</f>
        <v>0</v>
      </c>
      <c r="G18" s="226">
        <f>Assumptions!G22</f>
        <v>0</v>
      </c>
      <c r="H18" s="231">
        <f>Assumptions!H22</f>
        <v>0</v>
      </c>
      <c r="I18" s="231">
        <f>Assumptions!I22</f>
        <v>0</v>
      </c>
      <c r="J18" s="228">
        <f>Assumptions!J22</f>
        <v>0</v>
      </c>
      <c r="K18" s="229">
        <f>Assumptions!K22</f>
        <v>0</v>
      </c>
      <c r="L18" s="229">
        <f>Assumptions!L22</f>
        <v>0</v>
      </c>
      <c r="M18" s="229">
        <f>Assumptions!M22</f>
        <v>0</v>
      </c>
      <c r="N18" s="229">
        <f>Assumptions!N22</f>
        <v>0</v>
      </c>
      <c r="O18" s="229">
        <f>Assumptions!O22</f>
        <v>0</v>
      </c>
      <c r="P18" s="230">
        <f>Assumptions!P22</f>
        <v>0</v>
      </c>
      <c r="Q18" s="24"/>
    </row>
    <row r="19" spans="2:17" ht="14.25">
      <c r="B19" s="90">
        <v>1</v>
      </c>
      <c r="C19" s="209" t="s">
        <v>95</v>
      </c>
      <c r="D19" s="226">
        <f>Assumptions!D23</f>
        <v>0</v>
      </c>
      <c r="E19" s="226">
        <f>Assumptions!E23</f>
        <v>0</v>
      </c>
      <c r="F19" s="226">
        <f>Assumptions!F23</f>
        <v>0</v>
      </c>
      <c r="G19" s="226">
        <f>Assumptions!G23</f>
        <v>0</v>
      </c>
      <c r="H19" s="227">
        <f>Assumptions!H23</f>
        <v>0</v>
      </c>
      <c r="I19" s="227">
        <f>Assumptions!I23</f>
        <v>0</v>
      </c>
      <c r="J19" s="228">
        <f>Assumptions!J23</f>
        <v>0</v>
      </c>
      <c r="K19" s="229">
        <f>Assumptions!K23</f>
        <v>0</v>
      </c>
      <c r="L19" s="229">
        <f>Assumptions!L23</f>
        <v>0</v>
      </c>
      <c r="M19" s="229">
        <f>Assumptions!M23</f>
        <v>0</v>
      </c>
      <c r="N19" s="229">
        <f>Assumptions!N23</f>
        <v>0</v>
      </c>
      <c r="O19" s="229">
        <f>Assumptions!O23</f>
        <v>0</v>
      </c>
      <c r="P19" s="230">
        <f>Assumptions!P23</f>
        <v>0</v>
      </c>
      <c r="Q19" s="24">
        <f t="shared" si="0"/>
        <v>0</v>
      </c>
    </row>
    <row r="20" spans="2:17" ht="14.25">
      <c r="B20" s="90">
        <v>2</v>
      </c>
      <c r="C20" s="75" t="s">
        <v>96</v>
      </c>
      <c r="D20" s="232">
        <f>Assumptions!D24</f>
        <v>0</v>
      </c>
      <c r="E20" s="232">
        <f>Assumptions!E24</f>
        <v>0</v>
      </c>
      <c r="F20" s="232">
        <f>Assumptions!F24</f>
        <v>0</v>
      </c>
      <c r="G20" s="232">
        <f>Assumptions!G24</f>
        <v>0</v>
      </c>
      <c r="H20" s="231">
        <f>Assumptions!H24</f>
        <v>0</v>
      </c>
      <c r="I20" s="231">
        <f>Assumptions!I24</f>
        <v>0</v>
      </c>
      <c r="J20" s="233">
        <f>Assumptions!J24</f>
        <v>0</v>
      </c>
      <c r="K20" s="229">
        <f>Assumptions!K24</f>
        <v>0</v>
      </c>
      <c r="L20" s="229">
        <f>Assumptions!L24</f>
        <v>0</v>
      </c>
      <c r="M20" s="229">
        <f>Assumptions!M24</f>
        <v>0</v>
      </c>
      <c r="N20" s="229">
        <f>Assumptions!N24</f>
        <v>0</v>
      </c>
      <c r="O20" s="229">
        <f>Assumptions!O24</f>
        <v>0</v>
      </c>
      <c r="P20" s="230">
        <f>Assumptions!P24</f>
        <v>0</v>
      </c>
      <c r="Q20" s="24">
        <f t="shared" si="0"/>
        <v>0</v>
      </c>
    </row>
    <row r="21" spans="2:17" ht="14.25">
      <c r="B21" s="90">
        <v>3</v>
      </c>
      <c r="C21" s="75" t="s">
        <v>101</v>
      </c>
      <c r="D21" s="232">
        <f>Assumptions!D25</f>
        <v>0</v>
      </c>
      <c r="E21" s="232">
        <f>Assumptions!E25</f>
        <v>0</v>
      </c>
      <c r="F21" s="232">
        <f>Assumptions!F25</f>
        <v>0</v>
      </c>
      <c r="G21" s="232">
        <f>Assumptions!G25</f>
        <v>0</v>
      </c>
      <c r="H21" s="231">
        <f>Assumptions!H25</f>
        <v>0</v>
      </c>
      <c r="I21" s="231">
        <f>Assumptions!I25</f>
        <v>0</v>
      </c>
      <c r="J21" s="233">
        <f>Assumptions!J25</f>
        <v>0</v>
      </c>
      <c r="K21" s="229">
        <f>Assumptions!K25</f>
        <v>0</v>
      </c>
      <c r="L21" s="229">
        <f>Assumptions!L25</f>
        <v>0</v>
      </c>
      <c r="M21" s="229">
        <f>Assumptions!M25</f>
        <v>0</v>
      </c>
      <c r="N21" s="229">
        <f>Assumptions!N25</f>
        <v>0</v>
      </c>
      <c r="O21" s="229">
        <f>Assumptions!O25</f>
        <v>0</v>
      </c>
      <c r="P21" s="230">
        <f>Assumptions!P25</f>
        <v>0</v>
      </c>
      <c r="Q21" s="24">
        <f t="shared" si="0"/>
        <v>0</v>
      </c>
    </row>
    <row r="22" spans="2:17" ht="14.25">
      <c r="B22" s="90">
        <v>4</v>
      </c>
      <c r="C22" s="75" t="s">
        <v>102</v>
      </c>
      <c r="D22" s="232">
        <f>Assumptions!D26</f>
        <v>0</v>
      </c>
      <c r="E22" s="232">
        <f>Assumptions!E26</f>
        <v>0</v>
      </c>
      <c r="F22" s="232">
        <f>Assumptions!F26</f>
        <v>0</v>
      </c>
      <c r="G22" s="232">
        <f>Assumptions!G26</f>
        <v>0</v>
      </c>
      <c r="H22" s="231">
        <f>Assumptions!H26</f>
        <v>0</v>
      </c>
      <c r="I22" s="231">
        <f>Assumptions!I26</f>
        <v>0</v>
      </c>
      <c r="J22" s="233">
        <f>Assumptions!J26</f>
        <v>0</v>
      </c>
      <c r="K22" s="229">
        <f>Assumptions!K26</f>
        <v>0</v>
      </c>
      <c r="L22" s="229">
        <f>Assumptions!L26</f>
        <v>0</v>
      </c>
      <c r="M22" s="229">
        <f>Assumptions!M26</f>
        <v>0</v>
      </c>
      <c r="N22" s="229">
        <f>Assumptions!N26</f>
        <v>0</v>
      </c>
      <c r="O22" s="229">
        <f>Assumptions!O26</f>
        <v>0</v>
      </c>
      <c r="P22" s="230">
        <f>Assumptions!P26</f>
        <v>0</v>
      </c>
      <c r="Q22" s="24">
        <f t="shared" si="0"/>
        <v>0</v>
      </c>
    </row>
    <row r="23" spans="2:17" ht="14.25">
      <c r="B23" s="90">
        <v>5</v>
      </c>
      <c r="C23" s="75" t="s">
        <v>103</v>
      </c>
      <c r="D23" s="234">
        <f>Assumptions!D27</f>
        <v>0</v>
      </c>
      <c r="E23" s="234">
        <f>Assumptions!E27</f>
        <v>0</v>
      </c>
      <c r="F23" s="234">
        <f>Assumptions!F27</f>
        <v>0</v>
      </c>
      <c r="G23" s="234">
        <f>Assumptions!G27</f>
        <v>0</v>
      </c>
      <c r="H23" s="231">
        <f>Assumptions!H27</f>
        <v>0</v>
      </c>
      <c r="I23" s="231">
        <f>Assumptions!I27</f>
        <v>0</v>
      </c>
      <c r="J23" s="233">
        <f>Assumptions!J27</f>
        <v>0</v>
      </c>
      <c r="K23" s="229">
        <f>Assumptions!K27</f>
        <v>0</v>
      </c>
      <c r="L23" s="229">
        <f>Assumptions!L27</f>
        <v>0</v>
      </c>
      <c r="M23" s="229">
        <f>Assumptions!M27</f>
        <v>0</v>
      </c>
      <c r="N23" s="229">
        <f>Assumptions!N27</f>
        <v>0</v>
      </c>
      <c r="O23" s="229">
        <f>Assumptions!O27</f>
        <v>0</v>
      </c>
      <c r="P23" s="230">
        <f>Assumptions!P27</f>
        <v>0</v>
      </c>
      <c r="Q23" s="24">
        <f t="shared" si="0"/>
        <v>0</v>
      </c>
    </row>
    <row r="24" spans="2:17" ht="14.25">
      <c r="B24" s="90">
        <v>6</v>
      </c>
      <c r="C24" s="75" t="s">
        <v>104</v>
      </c>
      <c r="D24" s="234">
        <f>Assumptions!D28</f>
        <v>0</v>
      </c>
      <c r="E24" s="234">
        <f>Assumptions!E28</f>
        <v>0</v>
      </c>
      <c r="F24" s="234">
        <f>Assumptions!F28</f>
        <v>0</v>
      </c>
      <c r="G24" s="234">
        <f>Assumptions!G28</f>
        <v>0</v>
      </c>
      <c r="H24" s="231">
        <f>Assumptions!H28</f>
        <v>0</v>
      </c>
      <c r="I24" s="231">
        <f>Assumptions!I28</f>
        <v>0</v>
      </c>
      <c r="J24" s="233">
        <f>Assumptions!J28</f>
        <v>0</v>
      </c>
      <c r="K24" s="229">
        <f>Assumptions!K28</f>
        <v>0</v>
      </c>
      <c r="L24" s="229">
        <f>Assumptions!L28</f>
        <v>0</v>
      </c>
      <c r="M24" s="229">
        <f>Assumptions!M28</f>
        <v>0</v>
      </c>
      <c r="N24" s="229">
        <f>Assumptions!N28</f>
        <v>0</v>
      </c>
      <c r="O24" s="229">
        <f>Assumptions!O28</f>
        <v>0</v>
      </c>
      <c r="P24" s="230">
        <f>Assumptions!P28</f>
        <v>0</v>
      </c>
      <c r="Q24" s="24">
        <f t="shared" si="0"/>
        <v>0</v>
      </c>
    </row>
    <row r="25" spans="2:17" ht="14.25">
      <c r="B25" s="221" t="s">
        <v>115</v>
      </c>
      <c r="C25" s="219" t="s">
        <v>105</v>
      </c>
      <c r="D25" s="234">
        <f>Assumptions!D29</f>
        <v>0</v>
      </c>
      <c r="E25" s="234">
        <f>Assumptions!E29</f>
        <v>0</v>
      </c>
      <c r="F25" s="234">
        <f>Assumptions!F29</f>
        <v>0</v>
      </c>
      <c r="G25" s="234">
        <f>Assumptions!G29</f>
        <v>0</v>
      </c>
      <c r="H25" s="231">
        <f>Assumptions!H29</f>
        <v>0</v>
      </c>
      <c r="I25" s="231">
        <f>Assumptions!I29</f>
        <v>0</v>
      </c>
      <c r="J25" s="233">
        <f>Assumptions!J29</f>
        <v>0</v>
      </c>
      <c r="K25" s="229">
        <f>Assumptions!K29</f>
        <v>0</v>
      </c>
      <c r="L25" s="229">
        <f>Assumptions!L29</f>
        <v>0</v>
      </c>
      <c r="M25" s="229">
        <f>Assumptions!M29</f>
        <v>0</v>
      </c>
      <c r="N25" s="229">
        <f>Assumptions!N29</f>
        <v>0</v>
      </c>
      <c r="O25" s="229">
        <f>Assumptions!O29</f>
        <v>0</v>
      </c>
      <c r="P25" s="230">
        <f>Assumptions!P29</f>
        <v>0</v>
      </c>
      <c r="Q25" s="24">
        <f t="shared" si="0"/>
        <v>0</v>
      </c>
    </row>
    <row r="26" spans="2:17" ht="14.25">
      <c r="B26" s="90">
        <v>1</v>
      </c>
      <c r="C26" s="75" t="s">
        <v>106</v>
      </c>
      <c r="D26" s="231">
        <f>Assumptions!D30</f>
        <v>0</v>
      </c>
      <c r="E26" s="231">
        <f>Assumptions!E30</f>
        <v>0</v>
      </c>
      <c r="F26" s="231">
        <f>Assumptions!F30</f>
        <v>0</v>
      </c>
      <c r="G26" s="231">
        <f>Assumptions!G30</f>
        <v>0</v>
      </c>
      <c r="H26" s="231">
        <f>Assumptions!H30</f>
        <v>0</v>
      </c>
      <c r="I26" s="231">
        <f>Assumptions!I30</f>
        <v>0</v>
      </c>
      <c r="J26" s="235">
        <f>Assumptions!J30</f>
        <v>0</v>
      </c>
      <c r="K26" s="227">
        <f>Assumptions!K30</f>
        <v>0</v>
      </c>
      <c r="L26" s="227">
        <f>Assumptions!L30</f>
        <v>0</v>
      </c>
      <c r="M26" s="227">
        <f>Assumptions!M30</f>
        <v>0</v>
      </c>
      <c r="N26" s="227">
        <f>Assumptions!N30</f>
        <v>0</v>
      </c>
      <c r="O26" s="227">
        <f>Assumptions!O30</f>
        <v>0</v>
      </c>
      <c r="P26" s="236">
        <f>Assumptions!P30</f>
        <v>0</v>
      </c>
      <c r="Q26" s="24">
        <f t="shared" si="0"/>
        <v>0</v>
      </c>
    </row>
    <row r="27" spans="2:17" ht="14.25">
      <c r="B27" s="90">
        <v>2</v>
      </c>
      <c r="C27" s="75" t="s">
        <v>107</v>
      </c>
      <c r="D27" s="232">
        <f>Assumptions!D31</f>
        <v>0</v>
      </c>
      <c r="E27" s="232">
        <f>Assumptions!E31</f>
        <v>0</v>
      </c>
      <c r="F27" s="232">
        <f>Assumptions!F31</f>
        <v>0</v>
      </c>
      <c r="G27" s="232">
        <f>Assumptions!G31</f>
        <v>0</v>
      </c>
      <c r="H27" s="231">
        <f>Assumptions!H31</f>
        <v>0</v>
      </c>
      <c r="I27" s="231">
        <f>Assumptions!I31</f>
        <v>0</v>
      </c>
      <c r="J27" s="235">
        <f>Assumptions!J31</f>
        <v>0</v>
      </c>
      <c r="K27" s="227">
        <f>Assumptions!K31</f>
        <v>0</v>
      </c>
      <c r="L27" s="227">
        <f>Assumptions!L31</f>
        <v>0</v>
      </c>
      <c r="M27" s="227">
        <f>Assumptions!M31</f>
        <v>0</v>
      </c>
      <c r="N27" s="227">
        <f>Assumptions!N31</f>
        <v>0</v>
      </c>
      <c r="O27" s="227">
        <f>Assumptions!O31</f>
        <v>0</v>
      </c>
      <c r="P27" s="236">
        <f>Assumptions!P31</f>
        <v>0</v>
      </c>
      <c r="Q27" s="28">
        <f t="shared" si="0"/>
        <v>0</v>
      </c>
    </row>
    <row r="28" spans="2:17" ht="14.25">
      <c r="B28" s="90">
        <v>3</v>
      </c>
      <c r="C28" s="75" t="s">
        <v>108</v>
      </c>
      <c r="D28" s="232">
        <f>Assumptions!D32</f>
        <v>0</v>
      </c>
      <c r="E28" s="232">
        <f>Assumptions!E32</f>
        <v>0</v>
      </c>
      <c r="F28" s="232">
        <f>Assumptions!F32</f>
        <v>0</v>
      </c>
      <c r="G28" s="232">
        <f>Assumptions!G32</f>
        <v>0</v>
      </c>
      <c r="H28" s="231">
        <f>Assumptions!H32</f>
        <v>0</v>
      </c>
      <c r="I28" s="231">
        <f>Assumptions!I32</f>
        <v>0</v>
      </c>
      <c r="J28" s="235">
        <f>Assumptions!J32</f>
        <v>0</v>
      </c>
      <c r="K28" s="227">
        <f>Assumptions!K32</f>
        <v>0</v>
      </c>
      <c r="L28" s="227">
        <f>Assumptions!L32</f>
        <v>0</v>
      </c>
      <c r="M28" s="227">
        <f>Assumptions!M32</f>
        <v>0</v>
      </c>
      <c r="N28" s="227">
        <f>Assumptions!N32</f>
        <v>0</v>
      </c>
      <c r="O28" s="227">
        <f>Assumptions!O32</f>
        <v>0</v>
      </c>
      <c r="P28" s="236">
        <f>Assumptions!P32</f>
        <v>0</v>
      </c>
      <c r="Q28" s="24">
        <f t="shared" si="0"/>
        <v>0</v>
      </c>
    </row>
    <row r="29" spans="2:17" ht="14.25">
      <c r="B29" s="216">
        <v>4</v>
      </c>
      <c r="C29" s="217" t="s">
        <v>109</v>
      </c>
      <c r="D29" s="237">
        <f>Assumptions!D33</f>
        <v>0</v>
      </c>
      <c r="E29" s="237">
        <f>Assumptions!E33</f>
        <v>0</v>
      </c>
      <c r="F29" s="237">
        <f>Assumptions!F33</f>
        <v>0</v>
      </c>
      <c r="G29" s="237">
        <f>Assumptions!G33</f>
        <v>0</v>
      </c>
      <c r="H29" s="238">
        <f>Assumptions!H33</f>
        <v>0</v>
      </c>
      <c r="I29" s="238">
        <f>Assumptions!I33</f>
        <v>0</v>
      </c>
      <c r="J29" s="238">
        <f>Assumptions!J33</f>
        <v>0</v>
      </c>
      <c r="K29" s="238">
        <f>Assumptions!K33</f>
        <v>0</v>
      </c>
      <c r="L29" s="238">
        <f>Assumptions!L33</f>
        <v>0</v>
      </c>
      <c r="M29" s="238">
        <f>Assumptions!M33</f>
        <v>0</v>
      </c>
      <c r="N29" s="238">
        <f>Assumptions!N33</f>
        <v>0</v>
      </c>
      <c r="O29" s="238">
        <f>Assumptions!O33</f>
        <v>0</v>
      </c>
      <c r="P29" s="239">
        <f>Assumptions!P33</f>
        <v>0</v>
      </c>
      <c r="Q29" s="24">
        <f t="shared" si="0"/>
        <v>0</v>
      </c>
    </row>
    <row r="30" spans="2:17" ht="14.25">
      <c r="B30" s="216">
        <v>5</v>
      </c>
      <c r="C30" s="217" t="s">
        <v>110</v>
      </c>
      <c r="D30" s="237">
        <f>Assumptions!D34</f>
        <v>0</v>
      </c>
      <c r="E30" s="237">
        <f>Assumptions!E34</f>
        <v>0</v>
      </c>
      <c r="F30" s="237">
        <f>Assumptions!F34</f>
        <v>0</v>
      </c>
      <c r="G30" s="237">
        <f>Assumptions!G34</f>
        <v>0</v>
      </c>
      <c r="H30" s="238">
        <f>Assumptions!H34</f>
        <v>0</v>
      </c>
      <c r="I30" s="238">
        <f>Assumptions!I34</f>
        <v>0</v>
      </c>
      <c r="J30" s="238">
        <f>Assumptions!J34</f>
        <v>0</v>
      </c>
      <c r="K30" s="238">
        <f>Assumptions!K34</f>
        <v>0</v>
      </c>
      <c r="L30" s="238">
        <f>Assumptions!L34</f>
        <v>0</v>
      </c>
      <c r="M30" s="238">
        <f>Assumptions!M34</f>
        <v>0</v>
      </c>
      <c r="N30" s="238">
        <f>Assumptions!N34</f>
        <v>0</v>
      </c>
      <c r="O30" s="238">
        <f>Assumptions!O34</f>
        <v>0</v>
      </c>
      <c r="P30" s="239">
        <f>Assumptions!P34</f>
        <v>0</v>
      </c>
      <c r="Q30" s="24">
        <f t="shared" si="0"/>
        <v>0</v>
      </c>
    </row>
    <row r="31" spans="2:17" ht="14.25">
      <c r="B31" s="222" t="s">
        <v>116</v>
      </c>
      <c r="C31" s="218" t="s">
        <v>111</v>
      </c>
      <c r="D31" s="237">
        <f>Assumptions!D35</f>
        <v>0</v>
      </c>
      <c r="E31" s="237">
        <f>Assumptions!E35</f>
        <v>0</v>
      </c>
      <c r="F31" s="237">
        <f>Assumptions!F35</f>
        <v>0</v>
      </c>
      <c r="G31" s="237">
        <f>Assumptions!G35</f>
        <v>0</v>
      </c>
      <c r="H31" s="238">
        <f>Assumptions!H35</f>
        <v>0</v>
      </c>
      <c r="I31" s="238">
        <f>Assumptions!I35</f>
        <v>0</v>
      </c>
      <c r="J31" s="238">
        <f>Assumptions!J35</f>
        <v>0</v>
      </c>
      <c r="K31" s="238">
        <f>Assumptions!K35</f>
        <v>0</v>
      </c>
      <c r="L31" s="238">
        <f>Assumptions!L35</f>
        <v>0</v>
      </c>
      <c r="M31" s="238">
        <f>Assumptions!M35</f>
        <v>0</v>
      </c>
      <c r="N31" s="238">
        <f>Assumptions!N35</f>
        <v>0</v>
      </c>
      <c r="O31" s="238">
        <f>Assumptions!O35</f>
        <v>0</v>
      </c>
      <c r="P31" s="239">
        <f>Assumptions!P35</f>
        <v>0</v>
      </c>
      <c r="Q31" s="24">
        <f t="shared" si="0"/>
        <v>0</v>
      </c>
    </row>
    <row r="32" spans="2:17" ht="14.25">
      <c r="B32" s="222" t="s">
        <v>117</v>
      </c>
      <c r="C32" s="218" t="s">
        <v>112</v>
      </c>
      <c r="D32" s="237">
        <f>Assumptions!D36</f>
        <v>0</v>
      </c>
      <c r="E32" s="237">
        <f>Assumptions!E36</f>
        <v>0</v>
      </c>
      <c r="F32" s="237">
        <f>Assumptions!F36</f>
        <v>0</v>
      </c>
      <c r="G32" s="237">
        <f>Assumptions!G36</f>
        <v>0</v>
      </c>
      <c r="H32" s="238">
        <f>Assumptions!H36</f>
        <v>0</v>
      </c>
      <c r="I32" s="238">
        <f>Assumptions!I36</f>
        <v>0</v>
      </c>
      <c r="J32" s="238">
        <f>Assumptions!J36</f>
        <v>0</v>
      </c>
      <c r="K32" s="238">
        <f>Assumptions!K36</f>
        <v>0</v>
      </c>
      <c r="L32" s="238">
        <f>Assumptions!L36</f>
        <v>0</v>
      </c>
      <c r="M32" s="238">
        <f>Assumptions!M36</f>
        <v>0</v>
      </c>
      <c r="N32" s="238">
        <f>Assumptions!N36</f>
        <v>0</v>
      </c>
      <c r="O32" s="238">
        <f>Assumptions!O36</f>
        <v>0</v>
      </c>
      <c r="P32" s="239">
        <f>Assumptions!P36</f>
        <v>0</v>
      </c>
      <c r="Q32" s="24">
        <f t="shared" si="0"/>
        <v>0</v>
      </c>
    </row>
    <row r="33" spans="2:17" ht="14.25">
      <c r="B33" s="216">
        <v>1</v>
      </c>
      <c r="C33" s="217" t="s">
        <v>118</v>
      </c>
      <c r="D33" s="237">
        <f>Assumptions!D37</f>
        <v>0</v>
      </c>
      <c r="E33" s="237">
        <f>Assumptions!E37</f>
        <v>0</v>
      </c>
      <c r="F33" s="237">
        <f>Assumptions!F37</f>
        <v>0</v>
      </c>
      <c r="G33" s="237">
        <f>Assumptions!G37</f>
        <v>0</v>
      </c>
      <c r="H33" s="238">
        <f>Assumptions!H37</f>
        <v>0</v>
      </c>
      <c r="I33" s="238">
        <f>Assumptions!I37</f>
        <v>0</v>
      </c>
      <c r="J33" s="238">
        <f>Assumptions!J37</f>
        <v>0</v>
      </c>
      <c r="K33" s="238">
        <f>Assumptions!K37</f>
        <v>0</v>
      </c>
      <c r="L33" s="238">
        <f>Assumptions!L37</f>
        <v>0</v>
      </c>
      <c r="M33" s="238">
        <f>Assumptions!M37</f>
        <v>0</v>
      </c>
      <c r="N33" s="238">
        <f>Assumptions!N37</f>
        <v>0</v>
      </c>
      <c r="O33" s="238">
        <f>Assumptions!O37</f>
        <v>0</v>
      </c>
      <c r="P33" s="239">
        <f>Assumptions!P37</f>
        <v>0</v>
      </c>
      <c r="Q33" s="24">
        <f t="shared" si="0"/>
        <v>0</v>
      </c>
    </row>
    <row r="34" spans="2:17" ht="14.25">
      <c r="B34" s="216">
        <v>2</v>
      </c>
      <c r="C34" s="217" t="s">
        <v>119</v>
      </c>
      <c r="D34" s="237">
        <f>Assumptions!D38</f>
        <v>0</v>
      </c>
      <c r="E34" s="237">
        <f>Assumptions!E38</f>
        <v>0</v>
      </c>
      <c r="F34" s="237">
        <f>Assumptions!F38</f>
        <v>0</v>
      </c>
      <c r="G34" s="237">
        <f>Assumptions!G38</f>
        <v>0</v>
      </c>
      <c r="H34" s="238">
        <f>Assumptions!H38</f>
        <v>0</v>
      </c>
      <c r="I34" s="238">
        <f>Assumptions!I38</f>
        <v>0</v>
      </c>
      <c r="J34" s="238">
        <f>Assumptions!J38</f>
        <v>0</v>
      </c>
      <c r="K34" s="238">
        <f>Assumptions!K38</f>
        <v>0</v>
      </c>
      <c r="L34" s="238">
        <f>Assumptions!L38</f>
        <v>0</v>
      </c>
      <c r="M34" s="238">
        <f>Assumptions!M38</f>
        <v>0</v>
      </c>
      <c r="N34" s="238">
        <f>Assumptions!N38</f>
        <v>0</v>
      </c>
      <c r="O34" s="238">
        <f>Assumptions!O38</f>
        <v>0</v>
      </c>
      <c r="P34" s="239">
        <f>Assumptions!P38</f>
        <v>0</v>
      </c>
      <c r="Q34" s="24">
        <f t="shared" si="0"/>
        <v>0</v>
      </c>
    </row>
    <row r="35" spans="2:17" ht="14.25">
      <c r="B35" s="216">
        <v>3</v>
      </c>
      <c r="C35" s="217" t="s">
        <v>120</v>
      </c>
      <c r="D35" s="237">
        <f>Assumptions!D39</f>
        <v>0</v>
      </c>
      <c r="E35" s="237">
        <f>Assumptions!E39</f>
        <v>0</v>
      </c>
      <c r="F35" s="237">
        <f>Assumptions!F39</f>
        <v>0</v>
      </c>
      <c r="G35" s="237">
        <f>Assumptions!G39</f>
        <v>0</v>
      </c>
      <c r="H35" s="238">
        <f>Assumptions!H39</f>
        <v>0</v>
      </c>
      <c r="I35" s="238">
        <f>Assumptions!I39</f>
        <v>0</v>
      </c>
      <c r="J35" s="238">
        <f>Assumptions!J39</f>
        <v>0</v>
      </c>
      <c r="K35" s="238">
        <f>Assumptions!K39</f>
        <v>0</v>
      </c>
      <c r="L35" s="238">
        <f>Assumptions!L39</f>
        <v>0</v>
      </c>
      <c r="M35" s="238">
        <f>Assumptions!M39</f>
        <v>0</v>
      </c>
      <c r="N35" s="238">
        <f>Assumptions!N39</f>
        <v>0</v>
      </c>
      <c r="O35" s="238">
        <f>Assumptions!O39</f>
        <v>0</v>
      </c>
      <c r="P35" s="239">
        <f>Assumptions!P39</f>
        <v>0</v>
      </c>
      <c r="Q35" s="24">
        <f t="shared" si="0"/>
        <v>0</v>
      </c>
    </row>
    <row r="36" spans="2:17" ht="14.25">
      <c r="B36" s="222" t="s">
        <v>122</v>
      </c>
      <c r="C36" s="218" t="s">
        <v>121</v>
      </c>
      <c r="D36" s="237">
        <f>Assumptions!D41</f>
        <v>0</v>
      </c>
      <c r="E36" s="237">
        <f>Assumptions!E41</f>
        <v>0</v>
      </c>
      <c r="F36" s="237">
        <f>Assumptions!F41</f>
        <v>0</v>
      </c>
      <c r="G36" s="237">
        <f>Assumptions!G41</f>
        <v>0</v>
      </c>
      <c r="H36" s="238">
        <f>Assumptions!H41</f>
        <v>0</v>
      </c>
      <c r="I36" s="238">
        <f>Assumptions!I41</f>
        <v>0</v>
      </c>
      <c r="J36" s="238">
        <f>Assumptions!J41</f>
        <v>0</v>
      </c>
      <c r="K36" s="238">
        <f>Assumptions!K41</f>
        <v>0</v>
      </c>
      <c r="L36" s="238">
        <f>Assumptions!L41</f>
        <v>0</v>
      </c>
      <c r="M36" s="238">
        <f>Assumptions!M41</f>
        <v>0</v>
      </c>
      <c r="N36" s="238">
        <f>Assumptions!N41</f>
        <v>0</v>
      </c>
      <c r="O36" s="238">
        <f>Assumptions!O41</f>
        <v>0</v>
      </c>
      <c r="P36" s="239">
        <f>Assumptions!P41</f>
        <v>0</v>
      </c>
      <c r="Q36" s="24">
        <f t="shared" si="0"/>
        <v>0</v>
      </c>
    </row>
    <row r="37" spans="2:17" ht="14.25">
      <c r="B37" s="216">
        <v>1</v>
      </c>
      <c r="C37" s="217" t="s">
        <v>123</v>
      </c>
      <c r="D37" s="237">
        <f>Assumptions!D42</f>
        <v>0</v>
      </c>
      <c r="E37" s="237">
        <f>Assumptions!E42</f>
        <v>0</v>
      </c>
      <c r="F37" s="237">
        <f>Assumptions!F42</f>
        <v>0</v>
      </c>
      <c r="G37" s="237">
        <f>Assumptions!G42</f>
        <v>0</v>
      </c>
      <c r="H37" s="238">
        <f>Assumptions!H42</f>
        <v>0</v>
      </c>
      <c r="I37" s="238">
        <f>Assumptions!I42</f>
        <v>0</v>
      </c>
      <c r="J37" s="238">
        <f>Assumptions!J42</f>
        <v>0</v>
      </c>
      <c r="K37" s="238">
        <f>Assumptions!K42</f>
        <v>0</v>
      </c>
      <c r="L37" s="238">
        <f>Assumptions!L42</f>
        <v>0</v>
      </c>
      <c r="M37" s="238">
        <f>Assumptions!M42</f>
        <v>0</v>
      </c>
      <c r="N37" s="238">
        <f>Assumptions!N42</f>
        <v>0</v>
      </c>
      <c r="O37" s="238">
        <f>Assumptions!O42</f>
        <v>0</v>
      </c>
      <c r="P37" s="239">
        <f>Assumptions!P42</f>
        <v>0</v>
      </c>
      <c r="Q37" s="24">
        <f t="shared" si="0"/>
        <v>0</v>
      </c>
    </row>
    <row r="38" spans="2:17" ht="14.25">
      <c r="B38" s="216">
        <v>2</v>
      </c>
      <c r="C38" s="217" t="s">
        <v>126</v>
      </c>
      <c r="D38" s="237">
        <f>Assumptions!D43</f>
        <v>0</v>
      </c>
      <c r="E38" s="237">
        <f>Assumptions!E43</f>
        <v>0</v>
      </c>
      <c r="F38" s="237">
        <f>Assumptions!F43</f>
        <v>0</v>
      </c>
      <c r="G38" s="237">
        <f>Assumptions!G43</f>
        <v>0</v>
      </c>
      <c r="H38" s="238">
        <f>Assumptions!H43</f>
        <v>0</v>
      </c>
      <c r="I38" s="238">
        <f>Assumptions!I43</f>
        <v>0</v>
      </c>
      <c r="J38" s="238">
        <f>Assumptions!J43</f>
        <v>0</v>
      </c>
      <c r="K38" s="238">
        <f>Assumptions!K43</f>
        <v>0</v>
      </c>
      <c r="L38" s="238">
        <f>Assumptions!L43</f>
        <v>0</v>
      </c>
      <c r="M38" s="238">
        <f>Assumptions!M43</f>
        <v>0</v>
      </c>
      <c r="N38" s="238">
        <f>Assumptions!N43</f>
        <v>0</v>
      </c>
      <c r="O38" s="238">
        <f>Assumptions!O43</f>
        <v>0</v>
      </c>
      <c r="P38" s="239">
        <f>Assumptions!P43</f>
        <v>0</v>
      </c>
      <c r="Q38" s="24">
        <f t="shared" si="0"/>
        <v>0</v>
      </c>
    </row>
    <row r="39" spans="2:17" ht="14.25">
      <c r="B39" s="216">
        <v>3</v>
      </c>
      <c r="C39" s="217" t="s">
        <v>124</v>
      </c>
      <c r="D39" s="237">
        <f>Assumptions!D44</f>
        <v>0</v>
      </c>
      <c r="E39" s="237">
        <f>Assumptions!E44</f>
        <v>0</v>
      </c>
      <c r="F39" s="237">
        <f>Assumptions!F44</f>
        <v>0</v>
      </c>
      <c r="G39" s="237">
        <f>Assumptions!G44</f>
        <v>0</v>
      </c>
      <c r="H39" s="238">
        <f>Assumptions!H44</f>
        <v>0</v>
      </c>
      <c r="I39" s="238">
        <f>Assumptions!I44</f>
        <v>0</v>
      </c>
      <c r="J39" s="238">
        <f>Assumptions!J44</f>
        <v>0</v>
      </c>
      <c r="K39" s="238">
        <f>Assumptions!K44</f>
        <v>0</v>
      </c>
      <c r="L39" s="238">
        <f>Assumptions!L44</f>
        <v>0</v>
      </c>
      <c r="M39" s="238">
        <f>Assumptions!M44</f>
        <v>0</v>
      </c>
      <c r="N39" s="238">
        <f>Assumptions!N44</f>
        <v>0</v>
      </c>
      <c r="O39" s="238">
        <f>Assumptions!O44</f>
        <v>0</v>
      </c>
      <c r="P39" s="239">
        <f>Assumptions!P44</f>
        <v>0</v>
      </c>
      <c r="Q39" s="24">
        <f t="shared" si="0"/>
        <v>0</v>
      </c>
    </row>
    <row r="40" spans="2:17" ht="14.25">
      <c r="B40" s="216">
        <v>4</v>
      </c>
      <c r="C40" s="217" t="s">
        <v>125</v>
      </c>
      <c r="D40" s="237">
        <f>Assumptions!D45</f>
        <v>0</v>
      </c>
      <c r="E40" s="237">
        <f>Assumptions!E45</f>
        <v>0</v>
      </c>
      <c r="F40" s="237">
        <f>Assumptions!F45</f>
        <v>0</v>
      </c>
      <c r="G40" s="237">
        <f>Assumptions!G45</f>
        <v>0</v>
      </c>
      <c r="H40" s="238">
        <f>Assumptions!H45</f>
        <v>0</v>
      </c>
      <c r="I40" s="238">
        <f>Assumptions!I45</f>
        <v>0</v>
      </c>
      <c r="J40" s="238">
        <f>Assumptions!J45</f>
        <v>0</v>
      </c>
      <c r="K40" s="238">
        <f>Assumptions!K45</f>
        <v>0</v>
      </c>
      <c r="L40" s="238">
        <f>Assumptions!L45</f>
        <v>0</v>
      </c>
      <c r="M40" s="238">
        <f>Assumptions!M45</f>
        <v>0</v>
      </c>
      <c r="N40" s="238">
        <f>Assumptions!N45</f>
        <v>0</v>
      </c>
      <c r="O40" s="238">
        <f>Assumptions!O45</f>
        <v>0</v>
      </c>
      <c r="P40" s="239">
        <f>Assumptions!P45</f>
        <v>0</v>
      </c>
      <c r="Q40" s="24">
        <f t="shared" si="0"/>
        <v>0</v>
      </c>
    </row>
    <row r="41" spans="2:17" ht="14.25">
      <c r="B41" s="216">
        <v>5</v>
      </c>
      <c r="C41" s="217" t="s">
        <v>127</v>
      </c>
      <c r="D41" s="237">
        <f>Assumptions!D46</f>
        <v>0</v>
      </c>
      <c r="E41" s="237">
        <f>Assumptions!E46</f>
        <v>0</v>
      </c>
      <c r="F41" s="237">
        <f>Assumptions!F46</f>
        <v>0</v>
      </c>
      <c r="G41" s="237">
        <f>Assumptions!G46</f>
        <v>0</v>
      </c>
      <c r="H41" s="238">
        <f>Assumptions!H46</f>
        <v>0</v>
      </c>
      <c r="I41" s="238">
        <f>Assumptions!I46</f>
        <v>0</v>
      </c>
      <c r="J41" s="238">
        <f>Assumptions!J46</f>
        <v>0</v>
      </c>
      <c r="K41" s="238">
        <f>Assumptions!K46</f>
        <v>0</v>
      </c>
      <c r="L41" s="238">
        <f>Assumptions!L46</f>
        <v>0</v>
      </c>
      <c r="M41" s="238">
        <f>Assumptions!M46</f>
        <v>0</v>
      </c>
      <c r="N41" s="238">
        <f>Assumptions!N46</f>
        <v>0</v>
      </c>
      <c r="O41" s="238">
        <f>Assumptions!O46</f>
        <v>0</v>
      </c>
      <c r="P41" s="239">
        <f>Assumptions!P46</f>
        <v>0</v>
      </c>
      <c r="Q41" s="24">
        <f t="shared" si="0"/>
        <v>0</v>
      </c>
    </row>
    <row r="42" spans="2:17" ht="14.25">
      <c r="B42" s="216">
        <v>6</v>
      </c>
      <c r="C42" s="217" t="s">
        <v>107</v>
      </c>
      <c r="D42" s="237">
        <f>Assumptions!D47</f>
        <v>0</v>
      </c>
      <c r="E42" s="237">
        <f>Assumptions!E47</f>
        <v>0</v>
      </c>
      <c r="F42" s="237">
        <f>Assumptions!F47</f>
        <v>0</v>
      </c>
      <c r="G42" s="237">
        <f>Assumptions!G47</f>
        <v>0</v>
      </c>
      <c r="H42" s="238">
        <f>Assumptions!H47</f>
        <v>0</v>
      </c>
      <c r="I42" s="238">
        <f>Assumptions!I47</f>
        <v>0</v>
      </c>
      <c r="J42" s="238">
        <f>Assumptions!J47</f>
        <v>0</v>
      </c>
      <c r="K42" s="238">
        <f>Assumptions!K47</f>
        <v>0</v>
      </c>
      <c r="L42" s="238">
        <f>Assumptions!L47</f>
        <v>0</v>
      </c>
      <c r="M42" s="238">
        <f>Assumptions!M47</f>
        <v>0</v>
      </c>
      <c r="N42" s="238">
        <f>Assumptions!N47</f>
        <v>0</v>
      </c>
      <c r="O42" s="238">
        <f>Assumptions!O47</f>
        <v>0</v>
      </c>
      <c r="P42" s="239">
        <f>Assumptions!P47</f>
        <v>0</v>
      </c>
      <c r="Q42" s="24">
        <f t="shared" si="0"/>
        <v>0</v>
      </c>
    </row>
    <row r="43" spans="2:17" ht="14.25">
      <c r="B43" s="216">
        <v>7</v>
      </c>
      <c r="C43" s="217" t="s">
        <v>128</v>
      </c>
      <c r="D43" s="237">
        <f>Assumptions!D48</f>
        <v>0</v>
      </c>
      <c r="E43" s="237">
        <f>Assumptions!E48</f>
        <v>0</v>
      </c>
      <c r="F43" s="237">
        <f>Assumptions!F48</f>
        <v>0</v>
      </c>
      <c r="G43" s="237">
        <f>Assumptions!G48</f>
        <v>0</v>
      </c>
      <c r="H43" s="238">
        <f>Assumptions!H48</f>
        <v>0</v>
      </c>
      <c r="I43" s="238">
        <f>Assumptions!I48</f>
        <v>0</v>
      </c>
      <c r="J43" s="238">
        <f>Assumptions!J48</f>
        <v>0</v>
      </c>
      <c r="K43" s="238">
        <f>Assumptions!K48</f>
        <v>0</v>
      </c>
      <c r="L43" s="238">
        <f>Assumptions!L48</f>
        <v>0</v>
      </c>
      <c r="M43" s="238">
        <f>Assumptions!M48</f>
        <v>0</v>
      </c>
      <c r="N43" s="238">
        <f>Assumptions!N48</f>
        <v>0</v>
      </c>
      <c r="O43" s="238">
        <f>Assumptions!O48</f>
        <v>0</v>
      </c>
      <c r="P43" s="239">
        <f>Assumptions!P48</f>
        <v>0</v>
      </c>
      <c r="Q43" s="24">
        <f t="shared" si="0"/>
        <v>0</v>
      </c>
    </row>
    <row r="44" spans="2:17" ht="14.25">
      <c r="B44" s="216">
        <v>8</v>
      </c>
      <c r="C44" s="217" t="s">
        <v>129</v>
      </c>
      <c r="D44" s="237">
        <f>Assumptions!D49</f>
        <v>0</v>
      </c>
      <c r="E44" s="237">
        <f>Assumptions!E49</f>
        <v>0</v>
      </c>
      <c r="F44" s="237">
        <f>Assumptions!F49</f>
        <v>0</v>
      </c>
      <c r="G44" s="237">
        <f>Assumptions!G49</f>
        <v>0</v>
      </c>
      <c r="H44" s="238">
        <f>Assumptions!H49</f>
        <v>0</v>
      </c>
      <c r="I44" s="238">
        <f>Assumptions!I49</f>
        <v>0</v>
      </c>
      <c r="J44" s="238">
        <f>Assumptions!J49</f>
        <v>0</v>
      </c>
      <c r="K44" s="238">
        <f>Assumptions!K49</f>
        <v>0</v>
      </c>
      <c r="L44" s="238">
        <f>Assumptions!L49</f>
        <v>0</v>
      </c>
      <c r="M44" s="238">
        <f>Assumptions!M49</f>
        <v>0</v>
      </c>
      <c r="N44" s="238">
        <f>Assumptions!N49</f>
        <v>0</v>
      </c>
      <c r="O44" s="238">
        <f>Assumptions!O49</f>
        <v>0</v>
      </c>
      <c r="P44" s="239">
        <f>Assumptions!P49</f>
        <v>0</v>
      </c>
      <c r="Q44" s="24">
        <f t="shared" si="0"/>
        <v>0</v>
      </c>
    </row>
    <row r="45" spans="2:17" ht="14.25">
      <c r="B45" s="216">
        <v>9</v>
      </c>
      <c r="C45" s="217" t="s">
        <v>130</v>
      </c>
      <c r="D45" s="237">
        <f>Assumptions!D50</f>
        <v>0</v>
      </c>
      <c r="E45" s="237">
        <f>Assumptions!E50</f>
        <v>0</v>
      </c>
      <c r="F45" s="237">
        <f>Assumptions!F50</f>
        <v>0</v>
      </c>
      <c r="G45" s="237">
        <f>Assumptions!G50</f>
        <v>0</v>
      </c>
      <c r="H45" s="238">
        <f>Assumptions!H50</f>
        <v>0</v>
      </c>
      <c r="I45" s="238">
        <f>Assumptions!I50</f>
        <v>0</v>
      </c>
      <c r="J45" s="238">
        <f>Assumptions!J50</f>
        <v>0</v>
      </c>
      <c r="K45" s="238">
        <f>Assumptions!K50</f>
        <v>0</v>
      </c>
      <c r="L45" s="238">
        <f>Assumptions!L50</f>
        <v>0</v>
      </c>
      <c r="M45" s="238">
        <f>Assumptions!M50</f>
        <v>0</v>
      </c>
      <c r="N45" s="238">
        <f>Assumptions!N50</f>
        <v>0</v>
      </c>
      <c r="O45" s="238">
        <f>Assumptions!O50</f>
        <v>0</v>
      </c>
      <c r="P45" s="239">
        <f>Assumptions!P50</f>
        <v>0</v>
      </c>
      <c r="Q45" s="24">
        <f t="shared" si="0"/>
        <v>0</v>
      </c>
    </row>
    <row r="46" spans="2:17" ht="14.25">
      <c r="B46" s="216">
        <v>10</v>
      </c>
      <c r="C46" s="217" t="s">
        <v>131</v>
      </c>
      <c r="D46" s="237">
        <f>Assumptions!D51</f>
        <v>0</v>
      </c>
      <c r="E46" s="237">
        <f>Assumptions!E51</f>
        <v>0</v>
      </c>
      <c r="F46" s="237">
        <f>Assumptions!F51</f>
        <v>0</v>
      </c>
      <c r="G46" s="237">
        <f>Assumptions!G51</f>
        <v>0</v>
      </c>
      <c r="H46" s="238">
        <f>Assumptions!H51</f>
        <v>0</v>
      </c>
      <c r="I46" s="238">
        <f>Assumptions!I51</f>
        <v>0</v>
      </c>
      <c r="J46" s="238">
        <f>Assumptions!J51</f>
        <v>0</v>
      </c>
      <c r="K46" s="238">
        <f>Assumptions!K51</f>
        <v>0</v>
      </c>
      <c r="L46" s="238">
        <f>Assumptions!L51</f>
        <v>0</v>
      </c>
      <c r="M46" s="238">
        <f>Assumptions!M51</f>
        <v>0</v>
      </c>
      <c r="N46" s="238">
        <f>Assumptions!N51</f>
        <v>0</v>
      </c>
      <c r="O46" s="238">
        <f>Assumptions!O51</f>
        <v>0</v>
      </c>
      <c r="P46" s="239">
        <f>Assumptions!P51</f>
        <v>0</v>
      </c>
      <c r="Q46" s="24">
        <f t="shared" si="0"/>
        <v>0</v>
      </c>
    </row>
    <row r="47" spans="2:17" ht="14.25">
      <c r="B47" s="216">
        <v>11</v>
      </c>
      <c r="C47" s="217" t="s">
        <v>132</v>
      </c>
      <c r="D47" s="237">
        <f>Assumptions!D52</f>
        <v>0</v>
      </c>
      <c r="E47" s="237">
        <f>Assumptions!E52</f>
        <v>0</v>
      </c>
      <c r="F47" s="237">
        <f>Assumptions!F52</f>
        <v>0</v>
      </c>
      <c r="G47" s="237">
        <f>Assumptions!G52</f>
        <v>0</v>
      </c>
      <c r="H47" s="238">
        <f>Assumptions!H52</f>
        <v>0</v>
      </c>
      <c r="I47" s="238">
        <f>Assumptions!I52</f>
        <v>0</v>
      </c>
      <c r="J47" s="238">
        <f>Assumptions!J52</f>
        <v>0</v>
      </c>
      <c r="K47" s="238">
        <f>Assumptions!K52</f>
        <v>0</v>
      </c>
      <c r="L47" s="238">
        <f>Assumptions!L52</f>
        <v>0</v>
      </c>
      <c r="M47" s="238">
        <f>Assumptions!M52</f>
        <v>0</v>
      </c>
      <c r="N47" s="238">
        <f>Assumptions!N52</f>
        <v>0</v>
      </c>
      <c r="O47" s="238">
        <f>Assumptions!O52</f>
        <v>0</v>
      </c>
      <c r="P47" s="239">
        <f>Assumptions!P52</f>
        <v>0</v>
      </c>
      <c r="Q47" s="24">
        <f t="shared" si="0"/>
        <v>0</v>
      </c>
    </row>
    <row r="48" spans="2:17" ht="14.25">
      <c r="B48" s="216">
        <v>12</v>
      </c>
      <c r="C48" s="217" t="s">
        <v>133</v>
      </c>
      <c r="D48" s="237">
        <f>Assumptions!D53</f>
        <v>0</v>
      </c>
      <c r="E48" s="237">
        <f>Assumptions!E53</f>
        <v>0</v>
      </c>
      <c r="F48" s="237">
        <f>Assumptions!F53</f>
        <v>0</v>
      </c>
      <c r="G48" s="237">
        <f>Assumptions!G53</f>
        <v>0</v>
      </c>
      <c r="H48" s="238">
        <f>Assumptions!H53</f>
        <v>0</v>
      </c>
      <c r="I48" s="238">
        <f>Assumptions!I53</f>
        <v>0</v>
      </c>
      <c r="J48" s="238">
        <f>Assumptions!J53</f>
        <v>0</v>
      </c>
      <c r="K48" s="238">
        <f>Assumptions!K53</f>
        <v>0</v>
      </c>
      <c r="L48" s="238">
        <f>Assumptions!L53</f>
        <v>0</v>
      </c>
      <c r="M48" s="238">
        <f>Assumptions!M53</f>
        <v>0</v>
      </c>
      <c r="N48" s="238">
        <f>Assumptions!N53</f>
        <v>0</v>
      </c>
      <c r="O48" s="238">
        <f>Assumptions!O53</f>
        <v>0</v>
      </c>
      <c r="P48" s="239">
        <f>Assumptions!P53</f>
        <v>0</v>
      </c>
      <c r="Q48" s="24">
        <f t="shared" si="0"/>
        <v>0</v>
      </c>
    </row>
    <row r="49" spans="2:17" ht="14.25">
      <c r="B49" s="216">
        <v>13</v>
      </c>
      <c r="C49" s="217" t="s">
        <v>134</v>
      </c>
      <c r="D49" s="237">
        <f>Assumptions!D54</f>
        <v>0</v>
      </c>
      <c r="E49" s="237">
        <f>Assumptions!E54</f>
        <v>0</v>
      </c>
      <c r="F49" s="237">
        <f>Assumptions!F54</f>
        <v>0</v>
      </c>
      <c r="G49" s="237">
        <f>Assumptions!G54</f>
        <v>0</v>
      </c>
      <c r="H49" s="238">
        <f>Assumptions!H54</f>
        <v>0</v>
      </c>
      <c r="I49" s="238">
        <f>Assumptions!I54</f>
        <v>0</v>
      </c>
      <c r="J49" s="238">
        <f>Assumptions!J54</f>
        <v>0</v>
      </c>
      <c r="K49" s="238">
        <f>Assumptions!K54</f>
        <v>0</v>
      </c>
      <c r="L49" s="238">
        <f>Assumptions!L54</f>
        <v>0</v>
      </c>
      <c r="M49" s="238">
        <f>Assumptions!M54</f>
        <v>0</v>
      </c>
      <c r="N49" s="238">
        <f>Assumptions!N54</f>
        <v>0</v>
      </c>
      <c r="O49" s="238">
        <f>Assumptions!O54</f>
        <v>0</v>
      </c>
      <c r="P49" s="239">
        <f>Assumptions!P54</f>
        <v>0</v>
      </c>
      <c r="Q49" s="24">
        <f t="shared" si="0"/>
        <v>0</v>
      </c>
    </row>
    <row r="50" spans="2:17" ht="14.25">
      <c r="B50" s="216">
        <v>14</v>
      </c>
      <c r="C50" s="217" t="s">
        <v>135</v>
      </c>
      <c r="D50" s="237">
        <f>Assumptions!D55</f>
        <v>0</v>
      </c>
      <c r="E50" s="237">
        <f>Assumptions!E55</f>
        <v>0</v>
      </c>
      <c r="F50" s="237">
        <f>Assumptions!F55</f>
        <v>0</v>
      </c>
      <c r="G50" s="237">
        <f>Assumptions!G55</f>
        <v>0</v>
      </c>
      <c r="H50" s="238">
        <f>Assumptions!H55</f>
        <v>0</v>
      </c>
      <c r="I50" s="238">
        <f>Assumptions!I55</f>
        <v>0</v>
      </c>
      <c r="J50" s="238">
        <f>Assumptions!J55</f>
        <v>0</v>
      </c>
      <c r="K50" s="238">
        <f>Assumptions!K55</f>
        <v>0</v>
      </c>
      <c r="L50" s="238">
        <f>Assumptions!L55</f>
        <v>0</v>
      </c>
      <c r="M50" s="238">
        <f>Assumptions!M55</f>
        <v>0</v>
      </c>
      <c r="N50" s="238">
        <f>Assumptions!N55</f>
        <v>0</v>
      </c>
      <c r="O50" s="238">
        <f>Assumptions!O55</f>
        <v>0</v>
      </c>
      <c r="P50" s="239">
        <f>Assumptions!P55</f>
        <v>0</v>
      </c>
      <c r="Q50" s="24">
        <f t="shared" si="0"/>
        <v>0</v>
      </c>
    </row>
    <row r="51" spans="2:17" ht="14.25">
      <c r="B51" s="216">
        <v>15</v>
      </c>
      <c r="C51" s="217" t="s">
        <v>136</v>
      </c>
      <c r="D51" s="237">
        <f>Assumptions!D56</f>
        <v>0</v>
      </c>
      <c r="E51" s="237">
        <f>Assumptions!E56</f>
        <v>0</v>
      </c>
      <c r="F51" s="237">
        <f>Assumptions!F56</f>
        <v>0</v>
      </c>
      <c r="G51" s="237">
        <f>Assumptions!G56</f>
        <v>0</v>
      </c>
      <c r="H51" s="238">
        <f>Assumptions!H56</f>
        <v>0</v>
      </c>
      <c r="I51" s="238">
        <f>Assumptions!I56</f>
        <v>0</v>
      </c>
      <c r="J51" s="238">
        <f>Assumptions!J56</f>
        <v>0</v>
      </c>
      <c r="K51" s="238">
        <f>Assumptions!K56</f>
        <v>0</v>
      </c>
      <c r="L51" s="238">
        <f>Assumptions!L56</f>
        <v>0</v>
      </c>
      <c r="M51" s="238">
        <f>Assumptions!M56</f>
        <v>0</v>
      </c>
      <c r="N51" s="238">
        <f>Assumptions!N56</f>
        <v>0</v>
      </c>
      <c r="O51" s="238">
        <f>Assumptions!O56</f>
        <v>0</v>
      </c>
      <c r="P51" s="239">
        <f>Assumptions!P56</f>
        <v>0</v>
      </c>
      <c r="Q51" s="24">
        <f t="shared" si="0"/>
        <v>0</v>
      </c>
    </row>
    <row r="52" spans="2:17" ht="14.25">
      <c r="B52" s="216">
        <v>16</v>
      </c>
      <c r="C52" s="217" t="s">
        <v>137</v>
      </c>
      <c r="D52" s="237">
        <f>Assumptions!D57</f>
        <v>0</v>
      </c>
      <c r="E52" s="237">
        <f>Assumptions!E57</f>
        <v>0</v>
      </c>
      <c r="F52" s="237">
        <f>Assumptions!F57</f>
        <v>0</v>
      </c>
      <c r="G52" s="237">
        <f>Assumptions!G57</f>
        <v>0</v>
      </c>
      <c r="H52" s="238">
        <f>Assumptions!H57</f>
        <v>0</v>
      </c>
      <c r="I52" s="238">
        <f>Assumptions!I57</f>
        <v>0</v>
      </c>
      <c r="J52" s="238">
        <f>Assumptions!J57</f>
        <v>0</v>
      </c>
      <c r="K52" s="238">
        <f>Assumptions!K57</f>
        <v>0</v>
      </c>
      <c r="L52" s="238">
        <f>Assumptions!L57</f>
        <v>0</v>
      </c>
      <c r="M52" s="238">
        <f>Assumptions!M57</f>
        <v>0</v>
      </c>
      <c r="N52" s="238">
        <f>Assumptions!N57</f>
        <v>0</v>
      </c>
      <c r="O52" s="238">
        <f>Assumptions!O57</f>
        <v>0</v>
      </c>
      <c r="P52" s="239">
        <f>Assumptions!P57</f>
        <v>0</v>
      </c>
      <c r="Q52" s="267">
        <f t="shared" si="0"/>
        <v>0</v>
      </c>
    </row>
    <row r="53" spans="2:17" ht="14.25">
      <c r="B53" s="216">
        <v>17</v>
      </c>
      <c r="C53" s="217" t="s">
        <v>138</v>
      </c>
      <c r="D53" s="237">
        <f>Assumptions!D58</f>
        <v>0</v>
      </c>
      <c r="E53" s="237">
        <f>Assumptions!E58</f>
        <v>0</v>
      </c>
      <c r="F53" s="237">
        <f>Assumptions!F58</f>
        <v>0</v>
      </c>
      <c r="G53" s="237">
        <f>Assumptions!G58</f>
        <v>0</v>
      </c>
      <c r="H53" s="238">
        <f>Assumptions!H58</f>
        <v>0</v>
      </c>
      <c r="I53" s="238">
        <f>Assumptions!I58</f>
        <v>0</v>
      </c>
      <c r="J53" s="238">
        <f>Assumptions!J58</f>
        <v>0</v>
      </c>
      <c r="K53" s="238">
        <f>Assumptions!K58</f>
        <v>0</v>
      </c>
      <c r="L53" s="238">
        <f>Assumptions!L58</f>
        <v>0</v>
      </c>
      <c r="M53" s="238">
        <f>Assumptions!M58</f>
        <v>0</v>
      </c>
      <c r="N53" s="238">
        <f>Assumptions!N58</f>
        <v>0</v>
      </c>
      <c r="O53" s="238">
        <f>Assumptions!O58</f>
        <v>0</v>
      </c>
      <c r="P53" s="239">
        <f>Assumptions!P58</f>
        <v>0</v>
      </c>
      <c r="Q53" s="267">
        <f t="shared" si="0"/>
        <v>0</v>
      </c>
    </row>
    <row r="54" spans="2:17" ht="14.25">
      <c r="B54" s="216">
        <v>18</v>
      </c>
      <c r="C54" s="217" t="s">
        <v>139</v>
      </c>
      <c r="D54" s="237">
        <f>Assumptions!D59</f>
        <v>0</v>
      </c>
      <c r="E54" s="237">
        <f>Assumptions!E59</f>
        <v>0</v>
      </c>
      <c r="F54" s="237">
        <f>Assumptions!F59</f>
        <v>0</v>
      </c>
      <c r="G54" s="237">
        <f>Assumptions!G59</f>
        <v>0</v>
      </c>
      <c r="H54" s="238">
        <f>Assumptions!H59</f>
        <v>0</v>
      </c>
      <c r="I54" s="238">
        <f>Assumptions!I59</f>
        <v>0</v>
      </c>
      <c r="J54" s="238">
        <f>Assumptions!J59</f>
        <v>0</v>
      </c>
      <c r="K54" s="238">
        <f>Assumptions!K59</f>
        <v>0</v>
      </c>
      <c r="L54" s="238">
        <f>Assumptions!L59</f>
        <v>0</v>
      </c>
      <c r="M54" s="238">
        <f>Assumptions!M59</f>
        <v>0</v>
      </c>
      <c r="N54" s="238">
        <f>Assumptions!N59</f>
        <v>0</v>
      </c>
      <c r="O54" s="238">
        <f>Assumptions!O59</f>
        <v>0</v>
      </c>
      <c r="P54" s="239">
        <f>Assumptions!P59</f>
        <v>0</v>
      </c>
      <c r="Q54" s="267">
        <f t="shared" si="0"/>
        <v>0</v>
      </c>
    </row>
    <row r="55" spans="2:17" ht="14.25">
      <c r="B55" s="216">
        <v>19</v>
      </c>
      <c r="C55" s="217" t="s">
        <v>140</v>
      </c>
      <c r="D55" s="237">
        <f>Assumptions!D60</f>
        <v>0</v>
      </c>
      <c r="E55" s="237">
        <f>Assumptions!E60</f>
        <v>0</v>
      </c>
      <c r="F55" s="237">
        <f>Assumptions!F60</f>
        <v>0</v>
      </c>
      <c r="G55" s="237">
        <f>Assumptions!G60</f>
        <v>0</v>
      </c>
      <c r="H55" s="238">
        <f>Assumptions!H60</f>
        <v>0</v>
      </c>
      <c r="I55" s="238">
        <f>Assumptions!I60</f>
        <v>0</v>
      </c>
      <c r="J55" s="238">
        <f>Assumptions!J60</f>
        <v>0</v>
      </c>
      <c r="K55" s="238">
        <f>Assumptions!K60</f>
        <v>0</v>
      </c>
      <c r="L55" s="238">
        <f>Assumptions!L60</f>
        <v>0</v>
      </c>
      <c r="M55" s="238">
        <f>Assumptions!M60</f>
        <v>0</v>
      </c>
      <c r="N55" s="238">
        <f>Assumptions!N60</f>
        <v>0</v>
      </c>
      <c r="O55" s="238">
        <f>Assumptions!O60</f>
        <v>0</v>
      </c>
      <c r="P55" s="239">
        <f>Assumptions!P60</f>
        <v>0</v>
      </c>
      <c r="Q55" s="267">
        <f t="shared" si="0"/>
        <v>0</v>
      </c>
    </row>
    <row r="56" spans="2:17" ht="14.25">
      <c r="B56" s="216">
        <v>20</v>
      </c>
      <c r="C56" s="217" t="s">
        <v>141</v>
      </c>
      <c r="D56" s="237">
        <f>Assumptions!D61</f>
        <v>0</v>
      </c>
      <c r="E56" s="237">
        <f>Assumptions!E61</f>
        <v>0</v>
      </c>
      <c r="F56" s="237">
        <f>Assumptions!F61</f>
        <v>0</v>
      </c>
      <c r="G56" s="237">
        <f>Assumptions!G61</f>
        <v>0</v>
      </c>
      <c r="H56" s="238">
        <f>Assumptions!H61</f>
        <v>0</v>
      </c>
      <c r="I56" s="238">
        <f>Assumptions!I61</f>
        <v>0</v>
      </c>
      <c r="J56" s="238">
        <f>Assumptions!J61</f>
        <v>0</v>
      </c>
      <c r="K56" s="238">
        <f>Assumptions!K61</f>
        <v>0</v>
      </c>
      <c r="L56" s="238">
        <f>Assumptions!L61</f>
        <v>0</v>
      </c>
      <c r="M56" s="238">
        <f>Assumptions!M61</f>
        <v>0</v>
      </c>
      <c r="N56" s="238">
        <f>Assumptions!N61</f>
        <v>0</v>
      </c>
      <c r="O56" s="238">
        <f>Assumptions!O61</f>
        <v>0</v>
      </c>
      <c r="P56" s="239">
        <f>Assumptions!P61</f>
        <v>0</v>
      </c>
      <c r="Q56" s="267">
        <f t="shared" si="0"/>
        <v>0</v>
      </c>
    </row>
    <row r="57" spans="2:17" ht="14.25">
      <c r="B57" s="222" t="s">
        <v>143</v>
      </c>
      <c r="C57" s="218" t="s">
        <v>142</v>
      </c>
      <c r="D57" s="237">
        <f>Assumptions!D62</f>
        <v>0</v>
      </c>
      <c r="E57" s="237">
        <f>Assumptions!E62</f>
        <v>0</v>
      </c>
      <c r="F57" s="237">
        <f>Assumptions!F62</f>
        <v>0</v>
      </c>
      <c r="G57" s="237">
        <f>Assumptions!G62</f>
        <v>0</v>
      </c>
      <c r="H57" s="238">
        <f>Assumptions!H62</f>
        <v>0</v>
      </c>
      <c r="I57" s="238">
        <f>Assumptions!I62</f>
        <v>0</v>
      </c>
      <c r="J57" s="238">
        <f>Assumptions!J62</f>
        <v>0</v>
      </c>
      <c r="K57" s="238">
        <f>Assumptions!K62</f>
        <v>0</v>
      </c>
      <c r="L57" s="238">
        <f>Assumptions!L62</f>
        <v>0</v>
      </c>
      <c r="M57" s="238">
        <f>Assumptions!M62</f>
        <v>0</v>
      </c>
      <c r="N57" s="238">
        <f>Assumptions!N62</f>
        <v>0</v>
      </c>
      <c r="O57" s="238">
        <f>Assumptions!O62</f>
        <v>0</v>
      </c>
      <c r="P57" s="239">
        <f>Assumptions!P62</f>
        <v>0</v>
      </c>
      <c r="Q57" s="267">
        <f t="shared" si="0"/>
        <v>0</v>
      </c>
    </row>
    <row r="58" spans="2:17" ht="14.25">
      <c r="B58" s="216"/>
      <c r="C58" s="217" t="s">
        <v>151</v>
      </c>
      <c r="D58" s="237">
        <f>Assumptions!D63</f>
        <v>0</v>
      </c>
      <c r="E58" s="237">
        <f>Assumptions!E63</f>
        <v>0</v>
      </c>
      <c r="F58" s="237">
        <f>Assumptions!F63</f>
        <v>0</v>
      </c>
      <c r="G58" s="237">
        <f>Assumptions!G63</f>
        <v>0</v>
      </c>
      <c r="H58" s="238">
        <f>Assumptions!H63</f>
        <v>0</v>
      </c>
      <c r="I58" s="238">
        <f>Assumptions!I63</f>
        <v>0</v>
      </c>
      <c r="J58" s="238">
        <f>Assumptions!J63</f>
        <v>0</v>
      </c>
      <c r="K58" s="238">
        <f>Assumptions!K63</f>
        <v>0</v>
      </c>
      <c r="L58" s="238">
        <f>Assumptions!L63</f>
        <v>0</v>
      </c>
      <c r="M58" s="238">
        <f>Assumptions!M63</f>
        <v>0</v>
      </c>
      <c r="N58" s="238">
        <f>Assumptions!N63</f>
        <v>0</v>
      </c>
      <c r="O58" s="238">
        <f>Assumptions!O63</f>
        <v>0</v>
      </c>
      <c r="P58" s="239">
        <f>Assumptions!P63</f>
        <v>0</v>
      </c>
      <c r="Q58" s="267">
        <f t="shared" si="0"/>
        <v>0</v>
      </c>
    </row>
    <row r="59" spans="2:17" ht="14.25">
      <c r="B59" s="222" t="s">
        <v>144</v>
      </c>
      <c r="C59" s="218" t="s">
        <v>145</v>
      </c>
      <c r="D59" s="237">
        <f>Assumptions!D64</f>
        <v>0</v>
      </c>
      <c r="E59" s="237">
        <f>Assumptions!E64</f>
        <v>0</v>
      </c>
      <c r="F59" s="237">
        <f>Assumptions!F64</f>
        <v>0</v>
      </c>
      <c r="G59" s="237">
        <f>Assumptions!G64</f>
        <v>0</v>
      </c>
      <c r="H59" s="238">
        <f>Assumptions!H64</f>
        <v>0</v>
      </c>
      <c r="I59" s="238">
        <f>Assumptions!I64</f>
        <v>0</v>
      </c>
      <c r="J59" s="238">
        <f>Assumptions!J64</f>
        <v>0</v>
      </c>
      <c r="K59" s="238">
        <f>Assumptions!K64</f>
        <v>0</v>
      </c>
      <c r="L59" s="238">
        <f>Assumptions!L64</f>
        <v>0</v>
      </c>
      <c r="M59" s="238">
        <f>Assumptions!M64</f>
        <v>0</v>
      </c>
      <c r="N59" s="238">
        <f>Assumptions!N64</f>
        <v>0</v>
      </c>
      <c r="O59" s="238">
        <f>Assumptions!O64</f>
        <v>0</v>
      </c>
      <c r="P59" s="239">
        <f>Assumptions!P64</f>
        <v>0</v>
      </c>
      <c r="Q59" s="267">
        <f t="shared" si="0"/>
        <v>0</v>
      </c>
    </row>
    <row r="60" spans="2:17" ht="14.25">
      <c r="B60" s="222" t="s">
        <v>146</v>
      </c>
      <c r="C60" s="218" t="s">
        <v>147</v>
      </c>
      <c r="D60" s="237">
        <f>Assumptions!D65</f>
        <v>0</v>
      </c>
      <c r="E60" s="237">
        <f>Assumptions!E65</f>
        <v>0</v>
      </c>
      <c r="F60" s="237">
        <f>Assumptions!F65</f>
        <v>0</v>
      </c>
      <c r="G60" s="237">
        <f>Assumptions!G65</f>
        <v>0</v>
      </c>
      <c r="H60" s="238">
        <f>Assumptions!H65</f>
        <v>0</v>
      </c>
      <c r="I60" s="238">
        <f>Assumptions!I65</f>
        <v>0</v>
      </c>
      <c r="J60" s="238">
        <f>Assumptions!J65</f>
        <v>0</v>
      </c>
      <c r="K60" s="238">
        <f>Assumptions!K65</f>
        <v>0</v>
      </c>
      <c r="L60" s="238">
        <f>Assumptions!L65</f>
        <v>0</v>
      </c>
      <c r="M60" s="238">
        <f>Assumptions!M65</f>
        <v>0</v>
      </c>
      <c r="N60" s="238">
        <f>Assumptions!N65</f>
        <v>0</v>
      </c>
      <c r="O60" s="238">
        <f>Assumptions!O65</f>
        <v>0</v>
      </c>
      <c r="P60" s="239">
        <f>Assumptions!P65</f>
        <v>0</v>
      </c>
      <c r="Q60" s="267">
        <f t="shared" si="0"/>
        <v>0</v>
      </c>
    </row>
    <row r="61" spans="2:17" ht="14.25">
      <c r="B61" s="216">
        <v>1</v>
      </c>
      <c r="C61" s="217" t="s">
        <v>148</v>
      </c>
      <c r="D61" s="237">
        <f>Assumptions!D66</f>
        <v>0</v>
      </c>
      <c r="E61" s="237">
        <f>Assumptions!E66</f>
        <v>0</v>
      </c>
      <c r="F61" s="237">
        <f>Assumptions!F66</f>
        <v>0</v>
      </c>
      <c r="G61" s="237">
        <f>Assumptions!G66</f>
        <v>0</v>
      </c>
      <c r="H61" s="238">
        <f>Assumptions!H66</f>
        <v>0</v>
      </c>
      <c r="I61" s="238">
        <f>Assumptions!I66</f>
        <v>0</v>
      </c>
      <c r="J61" s="238">
        <f>Assumptions!J66</f>
        <v>0</v>
      </c>
      <c r="K61" s="238">
        <f>Assumptions!K66</f>
        <v>0</v>
      </c>
      <c r="L61" s="238">
        <f>Assumptions!L66</f>
        <v>0</v>
      </c>
      <c r="M61" s="238">
        <f>Assumptions!M66</f>
        <v>0</v>
      </c>
      <c r="N61" s="238">
        <f>Assumptions!N66</f>
        <v>0</v>
      </c>
      <c r="O61" s="238">
        <f>Assumptions!O66</f>
        <v>0</v>
      </c>
      <c r="P61" s="239">
        <f>Assumptions!P66</f>
        <v>0</v>
      </c>
      <c r="Q61" s="267">
        <f t="shared" si="0"/>
        <v>0</v>
      </c>
    </row>
    <row r="62" spans="2:17" ht="14.25">
      <c r="B62" s="216">
        <v>2</v>
      </c>
      <c r="C62" s="217" t="s">
        <v>149</v>
      </c>
      <c r="D62" s="237">
        <f>Assumptions!D67</f>
        <v>0</v>
      </c>
      <c r="E62" s="237">
        <f>Assumptions!E67</f>
        <v>0</v>
      </c>
      <c r="F62" s="237">
        <f>Assumptions!F67</f>
        <v>0</v>
      </c>
      <c r="G62" s="237">
        <f>Assumptions!G67</f>
        <v>0</v>
      </c>
      <c r="H62" s="238">
        <f>Assumptions!H67</f>
        <v>0</v>
      </c>
      <c r="I62" s="238">
        <f>Assumptions!I67</f>
        <v>0</v>
      </c>
      <c r="J62" s="238">
        <f>Assumptions!J67</f>
        <v>0</v>
      </c>
      <c r="K62" s="238">
        <f>Assumptions!K67</f>
        <v>0</v>
      </c>
      <c r="L62" s="238">
        <f>Assumptions!L67</f>
        <v>0</v>
      </c>
      <c r="M62" s="238">
        <f>Assumptions!M67</f>
        <v>0</v>
      </c>
      <c r="N62" s="238">
        <f>Assumptions!N67</f>
        <v>0</v>
      </c>
      <c r="O62" s="238">
        <f>Assumptions!O67</f>
        <v>0</v>
      </c>
      <c r="P62" s="239">
        <f>Assumptions!P67</f>
        <v>0</v>
      </c>
      <c r="Q62" s="267">
        <f t="shared" si="0"/>
        <v>0</v>
      </c>
    </row>
    <row r="63" spans="2:17" ht="14.25">
      <c r="B63" s="216">
        <v>3</v>
      </c>
      <c r="C63" s="217" t="s">
        <v>150</v>
      </c>
      <c r="D63" s="237">
        <f>Assumptions!D68</f>
        <v>0</v>
      </c>
      <c r="E63" s="237">
        <f>Assumptions!E68</f>
        <v>0</v>
      </c>
      <c r="F63" s="237">
        <f>Assumptions!F68</f>
        <v>0</v>
      </c>
      <c r="G63" s="237">
        <f>Assumptions!G68</f>
        <v>0</v>
      </c>
      <c r="H63" s="238">
        <f>Assumptions!H68</f>
        <v>0</v>
      </c>
      <c r="I63" s="238">
        <f>Assumptions!I68</f>
        <v>0</v>
      </c>
      <c r="J63" s="238">
        <f>Assumptions!J68</f>
        <v>0</v>
      </c>
      <c r="K63" s="238">
        <f>Assumptions!K68</f>
        <v>0</v>
      </c>
      <c r="L63" s="238">
        <f>Assumptions!L68</f>
        <v>0</v>
      </c>
      <c r="M63" s="238">
        <f>Assumptions!M68</f>
        <v>0</v>
      </c>
      <c r="N63" s="238">
        <f>Assumptions!N68</f>
        <v>0</v>
      </c>
      <c r="O63" s="238">
        <f>Assumptions!O68</f>
        <v>0</v>
      </c>
      <c r="P63" s="239">
        <f>Assumptions!P68</f>
        <v>0</v>
      </c>
      <c r="Q63" s="267">
        <f t="shared" si="0"/>
        <v>0</v>
      </c>
    </row>
    <row r="64" spans="2:17" ht="15" thickBot="1">
      <c r="B64" s="79"/>
      <c r="C64" s="76"/>
      <c r="D64" s="240"/>
      <c r="E64" s="240"/>
      <c r="F64" s="240"/>
      <c r="G64" s="240"/>
      <c r="H64" s="240"/>
      <c r="I64" s="240"/>
      <c r="J64" s="240"/>
      <c r="K64" s="241"/>
      <c r="L64" s="241"/>
      <c r="M64" s="241"/>
      <c r="N64" s="241"/>
      <c r="O64" s="241"/>
      <c r="P64" s="242"/>
      <c r="Q64" s="267">
        <f t="shared" si="0"/>
        <v>0</v>
      </c>
    </row>
    <row r="65" spans="2:17" ht="16.5" thickTop="1">
      <c r="B65" s="157"/>
      <c r="C65" s="128" t="s">
        <v>61</v>
      </c>
      <c r="D65" s="261">
        <f>Assumptions!$D$69</f>
        <v>0</v>
      </c>
      <c r="E65" s="261">
        <f>Assumptions!$E$69</f>
        <v>0</v>
      </c>
      <c r="F65" s="261">
        <f>Assumptions!$F$69</f>
        <v>0</v>
      </c>
      <c r="G65" s="261">
        <f>Assumptions!G69</f>
        <v>0</v>
      </c>
      <c r="H65" s="261">
        <f>Assumptions!H69</f>
        <v>0</v>
      </c>
      <c r="I65" s="261">
        <f>Assumptions!I69</f>
        <v>0</v>
      </c>
      <c r="J65" s="261">
        <f>Assumptions!J69</f>
        <v>0</v>
      </c>
      <c r="K65" s="261">
        <f>Assumptions!K69</f>
        <v>0</v>
      </c>
      <c r="L65" s="261">
        <f>Assumptions!L69</f>
        <v>0</v>
      </c>
      <c r="M65" s="261">
        <f>Assumptions!M69</f>
        <v>0</v>
      </c>
      <c r="N65" s="261">
        <f>Assumptions!N69</f>
        <v>0</v>
      </c>
      <c r="O65" s="261">
        <f>Assumptions!O69</f>
        <v>0</v>
      </c>
      <c r="P65" s="262">
        <f>Assumptions!P69</f>
        <v>0</v>
      </c>
      <c r="Q65" s="268">
        <f t="shared" si="0"/>
        <v>0</v>
      </c>
    </row>
    <row r="66" spans="4:17" ht="9.75" customHeight="1"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59"/>
    </row>
    <row r="67" spans="4:17" ht="9.75" customHeight="1"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0"/>
    </row>
    <row r="68" spans="2:17" ht="15.75">
      <c r="B68" s="440" t="s">
        <v>46</v>
      </c>
      <c r="C68" s="441"/>
      <c r="D68" s="265">
        <f aca="true" t="shared" si="1" ref="D68:P68">IF(D$9="ON-SITE",D$65,0)</f>
        <v>0</v>
      </c>
      <c r="E68" s="265">
        <f t="shared" si="1"/>
        <v>0</v>
      </c>
      <c r="F68" s="265">
        <f t="shared" si="1"/>
        <v>0</v>
      </c>
      <c r="G68" s="265">
        <f t="shared" si="1"/>
        <v>0</v>
      </c>
      <c r="H68" s="265">
        <f t="shared" si="1"/>
        <v>0</v>
      </c>
      <c r="I68" s="265">
        <f t="shared" si="1"/>
        <v>0</v>
      </c>
      <c r="J68" s="265">
        <f t="shared" si="1"/>
        <v>0</v>
      </c>
      <c r="K68" s="265">
        <f t="shared" si="1"/>
        <v>0</v>
      </c>
      <c r="L68" s="265">
        <f t="shared" si="1"/>
        <v>0</v>
      </c>
      <c r="M68" s="265">
        <f t="shared" si="1"/>
        <v>0</v>
      </c>
      <c r="N68" s="265">
        <f t="shared" si="1"/>
        <v>0</v>
      </c>
      <c r="O68" s="265">
        <f t="shared" si="1"/>
        <v>0</v>
      </c>
      <c r="P68" s="266">
        <f t="shared" si="1"/>
        <v>0</v>
      </c>
      <c r="Q68" s="269">
        <f>SUM(D68:P68)</f>
        <v>0</v>
      </c>
    </row>
    <row r="69" spans="2:17" ht="16.5" thickBot="1">
      <c r="B69" s="442" t="s">
        <v>47</v>
      </c>
      <c r="C69" s="443"/>
      <c r="D69" s="39">
        <f aca="true" t="shared" si="2" ref="D69:P69">IF(D$9="OFF-SITE",D$65,0)</f>
        <v>0</v>
      </c>
      <c r="E69" s="39">
        <f t="shared" si="2"/>
        <v>0</v>
      </c>
      <c r="F69" s="39">
        <f t="shared" si="2"/>
        <v>0</v>
      </c>
      <c r="G69" s="39">
        <f t="shared" si="2"/>
        <v>0</v>
      </c>
      <c r="H69" s="39">
        <f t="shared" si="2"/>
        <v>0</v>
      </c>
      <c r="I69" s="39">
        <f t="shared" si="2"/>
        <v>0</v>
      </c>
      <c r="J69" s="39">
        <f t="shared" si="2"/>
        <v>0</v>
      </c>
      <c r="K69" s="39">
        <f t="shared" si="2"/>
        <v>0</v>
      </c>
      <c r="L69" s="39">
        <f t="shared" si="2"/>
        <v>0</v>
      </c>
      <c r="M69" s="39">
        <f t="shared" si="2"/>
        <v>0</v>
      </c>
      <c r="N69" s="39">
        <f t="shared" si="2"/>
        <v>0</v>
      </c>
      <c r="O69" s="39">
        <f t="shared" si="2"/>
        <v>0</v>
      </c>
      <c r="P69" s="40">
        <f t="shared" si="2"/>
        <v>0</v>
      </c>
      <c r="Q69" s="41">
        <f>SUM(D69:P69)</f>
        <v>0</v>
      </c>
    </row>
    <row r="70" spans="2:3" ht="7.5" customHeight="1">
      <c r="B70" s="49"/>
      <c r="C70" s="49"/>
    </row>
    <row r="71" spans="2:17" ht="15.75">
      <c r="B71" s="440" t="s">
        <v>48</v>
      </c>
      <c r="C71" s="441"/>
      <c r="D71" s="65">
        <f>IF(ISERROR(D$10*D68),0,D68*D$10)</f>
        <v>0</v>
      </c>
      <c r="E71" s="65">
        <f aca="true" t="shared" si="3" ref="E71:P71">IF(ISERROR(E$10*E68),0,E68*E$10)</f>
        <v>0</v>
      </c>
      <c r="F71" s="65">
        <f t="shared" si="3"/>
        <v>0</v>
      </c>
      <c r="G71" s="65">
        <f t="shared" si="3"/>
        <v>0</v>
      </c>
      <c r="H71" s="65">
        <f t="shared" si="3"/>
        <v>0</v>
      </c>
      <c r="I71" s="65">
        <f>IF(ISERROR(I$10*I68),0,I68*I$10)</f>
        <v>0</v>
      </c>
      <c r="J71" s="65">
        <f t="shared" si="3"/>
        <v>0</v>
      </c>
      <c r="K71" s="65">
        <f t="shared" si="3"/>
        <v>0</v>
      </c>
      <c r="L71" s="65">
        <f t="shared" si="3"/>
        <v>0</v>
      </c>
      <c r="M71" s="65">
        <f>IF(ISERROR(M$10*M68),0,M68*M$10)</f>
        <v>0</v>
      </c>
      <c r="N71" s="65">
        <f>IF(ISERROR(N$10*N68),0,N68*N$10)</f>
        <v>0</v>
      </c>
      <c r="O71" s="65">
        <f>IF(ISERROR(O$10*O68),0,O68*O$10)</f>
        <v>0</v>
      </c>
      <c r="P71" s="66">
        <f t="shared" si="3"/>
        <v>0</v>
      </c>
      <c r="Q71" s="67">
        <f>SUM(D71:P71)</f>
        <v>0</v>
      </c>
    </row>
    <row r="72" spans="2:17" ht="16.5" thickBot="1">
      <c r="B72" s="442" t="s">
        <v>49</v>
      </c>
      <c r="C72" s="443"/>
      <c r="D72" s="68">
        <f>IF(ISERROR(D$10*D69),0,D69*D$10)</f>
        <v>0</v>
      </c>
      <c r="E72" s="68">
        <f aca="true" t="shared" si="4" ref="E72:P72">IF(ISERROR(E$10*E69),0,E69*E$10)</f>
        <v>0</v>
      </c>
      <c r="F72" s="68">
        <f t="shared" si="4"/>
        <v>0</v>
      </c>
      <c r="G72" s="68">
        <f t="shared" si="4"/>
        <v>0</v>
      </c>
      <c r="H72" s="68">
        <f t="shared" si="4"/>
        <v>0</v>
      </c>
      <c r="I72" s="68">
        <f>IF(ISERROR(I$10*I69),0,I69*I$10)</f>
        <v>0</v>
      </c>
      <c r="J72" s="68">
        <f t="shared" si="4"/>
        <v>0</v>
      </c>
      <c r="K72" s="68">
        <f t="shared" si="4"/>
        <v>0</v>
      </c>
      <c r="L72" s="68">
        <f t="shared" si="4"/>
        <v>0</v>
      </c>
      <c r="M72" s="68">
        <f>IF(ISERROR(M$10*M69),0,M69*M$10)</f>
        <v>0</v>
      </c>
      <c r="N72" s="68">
        <f>IF(ISERROR(N$10*N69),0,N69*N$10)</f>
        <v>0</v>
      </c>
      <c r="O72" s="163"/>
      <c r="P72" s="69">
        <f t="shared" si="4"/>
        <v>0</v>
      </c>
      <c r="Q72" s="70">
        <f>SUM(D72:P72)</f>
        <v>0</v>
      </c>
    </row>
    <row r="73" spans="2:17" ht="9" customHeight="1">
      <c r="B73" s="53"/>
      <c r="C73" s="53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6"/>
      <c r="Q73" s="56"/>
    </row>
    <row r="74" spans="2:17" ht="7.5" customHeight="1">
      <c r="B74" s="53"/>
      <c r="C74" s="53"/>
      <c r="D74" s="34"/>
      <c r="E74" s="34"/>
      <c r="F74" s="34"/>
      <c r="G74" s="34"/>
      <c r="H74" s="34"/>
      <c r="I74" s="34"/>
      <c r="J74" s="34"/>
      <c r="K74" s="328"/>
      <c r="P74" s="52"/>
      <c r="Q74" s="52"/>
    </row>
    <row r="75" spans="2:18" ht="42" customHeight="1" thickBot="1">
      <c r="B75" s="49"/>
      <c r="C75" s="316"/>
      <c r="D75" s="159" t="s">
        <v>72</v>
      </c>
      <c r="E75" s="97" t="s">
        <v>1</v>
      </c>
      <c r="F75" s="98" t="s">
        <v>52</v>
      </c>
      <c r="G75" s="99" t="s">
        <v>0</v>
      </c>
      <c r="H75" s="99" t="s">
        <v>53</v>
      </c>
      <c r="I75" s="99" t="s">
        <v>1</v>
      </c>
      <c r="J75" s="329" t="s">
        <v>54</v>
      </c>
      <c r="K75" s="164"/>
      <c r="O75" s="164"/>
      <c r="P75" s="438" t="s">
        <v>69</v>
      </c>
      <c r="Q75" s="439"/>
      <c r="R75" s="50"/>
    </row>
    <row r="76" spans="2:19" ht="16.5" customHeight="1">
      <c r="B76" s="461" t="s">
        <v>55</v>
      </c>
      <c r="C76" s="441"/>
      <c r="D76" s="318">
        <v>1.235</v>
      </c>
      <c r="E76" s="463">
        <v>0.12</v>
      </c>
      <c r="F76" s="95">
        <f>Q71</f>
        <v>0</v>
      </c>
      <c r="G76" s="95">
        <f>D76*F76</f>
        <v>0</v>
      </c>
      <c r="H76" s="95">
        <f>SUM(F76:G76)</f>
        <v>0</v>
      </c>
      <c r="I76" s="95">
        <f>$E$76*H76</f>
        <v>0</v>
      </c>
      <c r="J76" s="95">
        <f>SUM(H76:I76)</f>
        <v>0</v>
      </c>
      <c r="K76" s="465"/>
      <c r="O76" s="165"/>
      <c r="P76" s="455">
        <f>J78</f>
        <v>0</v>
      </c>
      <c r="Q76" s="456"/>
      <c r="R76" s="54"/>
      <c r="S76" s="54"/>
    </row>
    <row r="77" spans="2:19" ht="16.5" customHeight="1" thickBot="1">
      <c r="B77" s="462" t="s">
        <v>56</v>
      </c>
      <c r="C77" s="443"/>
      <c r="D77" s="319"/>
      <c r="E77" s="464"/>
      <c r="F77" s="77">
        <f>Q72</f>
        <v>0</v>
      </c>
      <c r="G77" s="77">
        <f>D77*F77</f>
        <v>0</v>
      </c>
      <c r="H77" s="77">
        <f>SUM(F77:G77)</f>
        <v>0</v>
      </c>
      <c r="I77" s="77">
        <f>$E$76*H77</f>
        <v>0</v>
      </c>
      <c r="J77" s="77">
        <f>SUM(H77:I77)</f>
        <v>0</v>
      </c>
      <c r="K77" s="465"/>
      <c r="O77" s="165"/>
      <c r="P77" s="457"/>
      <c r="Q77" s="458"/>
      <c r="R77" s="54"/>
      <c r="S77" s="54"/>
    </row>
    <row r="78" spans="2:19" ht="16.5" customHeight="1" thickBot="1" thickTop="1">
      <c r="B78" s="35"/>
      <c r="C78" s="322" t="s">
        <v>190</v>
      </c>
      <c r="D78" s="321" t="s">
        <v>189</v>
      </c>
      <c r="E78" s="320" t="e">
        <f>J76/F76</f>
        <v>#DIV/0!</v>
      </c>
      <c r="F78" s="317">
        <f>SUM(F76:F77)</f>
        <v>0</v>
      </c>
      <c r="G78" s="109">
        <f>SUM(G76:G77)</f>
        <v>0</v>
      </c>
      <c r="H78" s="109">
        <f>SUM(H76:H77)</f>
        <v>0</v>
      </c>
      <c r="I78" s="109">
        <f>SUM(I76:I77)</f>
        <v>0</v>
      </c>
      <c r="J78" s="110">
        <f>SUM(J76:J77)</f>
        <v>0</v>
      </c>
      <c r="K78" s="93"/>
      <c r="O78" s="165"/>
      <c r="P78" s="459"/>
      <c r="Q78" s="460"/>
      <c r="R78" s="54"/>
      <c r="S78" s="54"/>
    </row>
    <row r="79" spans="2:18" ht="12.75" customHeight="1">
      <c r="B79" s="52"/>
      <c r="C79" s="323" t="s">
        <v>191</v>
      </c>
      <c r="D79" s="207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113"/>
      <c r="R79" s="52"/>
    </row>
    <row r="80" spans="2:18" ht="6.75" customHeight="1" thickBo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78"/>
      <c r="R80" s="52"/>
    </row>
    <row r="81" spans="2:18" ht="6.75" customHeight="1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113"/>
      <c r="R81" s="52"/>
    </row>
    <row r="83" spans="2:18" ht="15.75">
      <c r="B83" s="72" t="s">
        <v>76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80"/>
      <c r="R83" s="52"/>
    </row>
    <row r="84" spans="2:18" ht="15.75">
      <c r="B84" s="129"/>
      <c r="C84" s="469" t="s">
        <v>77</v>
      </c>
      <c r="D84" s="469"/>
      <c r="E84" s="469"/>
      <c r="F84" s="469"/>
      <c r="G84" s="132" t="s">
        <v>78</v>
      </c>
      <c r="H84" s="132" t="s">
        <v>79</v>
      </c>
      <c r="I84" s="132"/>
      <c r="J84" s="132" t="s">
        <v>80</v>
      </c>
      <c r="K84" s="133"/>
      <c r="L84" s="133"/>
      <c r="M84" s="133"/>
      <c r="N84" s="133"/>
      <c r="O84" s="133"/>
      <c r="P84" s="130"/>
      <c r="Q84" s="131"/>
      <c r="R84" s="52"/>
    </row>
    <row r="85" spans="1:18" ht="13.5" customHeight="1">
      <c r="A85" s="51"/>
      <c r="B85" s="91" t="s">
        <v>5</v>
      </c>
      <c r="C85" s="470" t="s">
        <v>184</v>
      </c>
      <c r="D85" s="471"/>
      <c r="E85" s="471"/>
      <c r="F85" s="472"/>
      <c r="G85" s="138">
        <f>Assumptions!$D$73</f>
        <v>1000</v>
      </c>
      <c r="H85" s="125" t="s">
        <v>81</v>
      </c>
      <c r="I85" s="333"/>
      <c r="J85" s="160">
        <f>Assumptions!$F$73</f>
        <v>0</v>
      </c>
      <c r="K85" s="134"/>
      <c r="L85" s="134"/>
      <c r="M85" s="134"/>
      <c r="N85" s="134"/>
      <c r="O85" s="134"/>
      <c r="P85" s="135"/>
      <c r="Q85" s="114">
        <f>G85*J85</f>
        <v>0</v>
      </c>
      <c r="R85" s="52"/>
    </row>
    <row r="86" spans="1:18" ht="13.5" customHeight="1">
      <c r="A86" s="51"/>
      <c r="B86" s="90" t="s">
        <v>6</v>
      </c>
      <c r="C86" s="466" t="s">
        <v>185</v>
      </c>
      <c r="D86" s="467"/>
      <c r="E86" s="467"/>
      <c r="F86" s="468"/>
      <c r="G86" s="139">
        <v>100</v>
      </c>
      <c r="H86" s="126" t="s">
        <v>81</v>
      </c>
      <c r="I86" s="126"/>
      <c r="J86" s="161">
        <f>Assumptions!$F$74</f>
        <v>0</v>
      </c>
      <c r="K86" s="140"/>
      <c r="L86" s="141"/>
      <c r="M86" s="141"/>
      <c r="N86" s="141"/>
      <c r="O86" s="141"/>
      <c r="P86" s="142"/>
      <c r="Q86" s="115">
        <f>G86*J86</f>
        <v>0</v>
      </c>
      <c r="R86" s="52"/>
    </row>
    <row r="87" spans="1:18" ht="13.5" customHeight="1">
      <c r="A87" s="51"/>
      <c r="B87" s="90" t="s">
        <v>7</v>
      </c>
      <c r="C87" s="466" t="s">
        <v>238</v>
      </c>
      <c r="D87" s="467"/>
      <c r="E87" s="467"/>
      <c r="F87" s="468"/>
      <c r="G87" s="436">
        <v>0.555</v>
      </c>
      <c r="H87" s="126" t="s">
        <v>82</v>
      </c>
      <c r="I87" s="126"/>
      <c r="J87" s="161">
        <f>Assumptions!F75</f>
        <v>0</v>
      </c>
      <c r="K87" s="140"/>
      <c r="L87" s="141"/>
      <c r="M87" s="141"/>
      <c r="N87" s="141"/>
      <c r="O87" s="141"/>
      <c r="P87" s="142"/>
      <c r="Q87" s="115">
        <f>G87*J87</f>
        <v>0</v>
      </c>
      <c r="R87" s="52"/>
    </row>
    <row r="88" spans="1:18" ht="13.5" customHeight="1">
      <c r="A88" s="51"/>
      <c r="B88" s="90" t="s">
        <v>8</v>
      </c>
      <c r="C88" s="466" t="s">
        <v>83</v>
      </c>
      <c r="D88" s="467"/>
      <c r="E88" s="467"/>
      <c r="F88" s="468"/>
      <c r="G88" s="139">
        <f>Assumptions!D76</f>
        <v>0</v>
      </c>
      <c r="H88" s="153" t="str">
        <f>Assumptions!E76</f>
        <v>Each</v>
      </c>
      <c r="I88" s="153"/>
      <c r="J88" s="161">
        <f>Assumptions!$F$76</f>
        <v>0</v>
      </c>
      <c r="K88" s="140"/>
      <c r="L88" s="141"/>
      <c r="M88" s="141"/>
      <c r="N88" s="141"/>
      <c r="O88" s="141"/>
      <c r="P88" s="142"/>
      <c r="Q88" s="115">
        <f>G88*J88</f>
        <v>0</v>
      </c>
      <c r="R88" s="52"/>
    </row>
    <row r="89" spans="1:18" ht="13.5" customHeight="1" thickBot="1">
      <c r="A89" s="51"/>
      <c r="B89" s="79" t="s">
        <v>9</v>
      </c>
      <c r="C89" s="466" t="s">
        <v>162</v>
      </c>
      <c r="D89" s="467"/>
      <c r="E89" s="467"/>
      <c r="F89" s="468"/>
      <c r="G89" s="143">
        <f>Assumptions!D77</f>
        <v>0</v>
      </c>
      <c r="H89" s="145" t="str">
        <f>Assumptions!E77</f>
        <v>LS</v>
      </c>
      <c r="I89" s="145"/>
      <c r="J89" s="162">
        <v>1</v>
      </c>
      <c r="K89" s="136"/>
      <c r="L89" s="136"/>
      <c r="M89" s="136"/>
      <c r="N89" s="136"/>
      <c r="O89" s="136"/>
      <c r="P89" s="137"/>
      <c r="Q89" s="144">
        <f>G89*J89</f>
        <v>0</v>
      </c>
      <c r="R89" s="52"/>
    </row>
    <row r="90" spans="1:18" ht="15.75" thickBot="1" thickTop="1">
      <c r="A90" s="51"/>
      <c r="B90" s="450" t="s">
        <v>59</v>
      </c>
      <c r="C90" s="451"/>
      <c r="D90" s="451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121">
        <f>SUM(Q85:Q89)</f>
        <v>0</v>
      </c>
      <c r="R90" s="81"/>
    </row>
    <row r="92" spans="1:17" ht="16.5" customHeight="1">
      <c r="A92" s="51"/>
      <c r="B92" s="72" t="s">
        <v>60</v>
      </c>
      <c r="C92" s="73"/>
      <c r="D92" s="73"/>
      <c r="E92" s="73"/>
      <c r="F92" s="73"/>
      <c r="G92" s="73"/>
      <c r="H92" s="73"/>
      <c r="I92" s="73"/>
      <c r="J92" s="73"/>
      <c r="K92" s="80"/>
      <c r="P92" s="476" t="s">
        <v>67</v>
      </c>
      <c r="Q92" s="439"/>
    </row>
    <row r="93" spans="1:17" ht="16.5" customHeight="1">
      <c r="A93" s="51"/>
      <c r="B93" s="89" t="s">
        <v>19</v>
      </c>
      <c r="C93" s="59"/>
      <c r="D93" s="59"/>
      <c r="E93" s="59"/>
      <c r="F93" s="59"/>
      <c r="G93" s="59"/>
      <c r="H93" s="59"/>
      <c r="I93" s="59"/>
      <c r="J93" s="60"/>
      <c r="K93" s="82">
        <f>'Sub-Consultant'!M64</f>
        <v>0</v>
      </c>
      <c r="P93" s="477"/>
      <c r="Q93" s="478"/>
    </row>
    <row r="94" spans="1:17" ht="16.5" customHeight="1" thickBot="1">
      <c r="A94" s="51"/>
      <c r="B94" s="62" t="s">
        <v>20</v>
      </c>
      <c r="C94" s="63"/>
      <c r="D94" s="63"/>
      <c r="E94" s="63"/>
      <c r="F94" s="63"/>
      <c r="G94" s="63"/>
      <c r="H94" s="63"/>
      <c r="I94" s="63"/>
      <c r="J94" s="64"/>
      <c r="K94" s="83">
        <f>'BD Sub-Consultant'!M64</f>
        <v>0</v>
      </c>
      <c r="L94" s="52"/>
      <c r="M94" s="52"/>
      <c r="N94" s="52"/>
      <c r="O94" s="52"/>
      <c r="P94" s="455">
        <f>SUM(K95,Q90)</f>
        <v>0</v>
      </c>
      <c r="Q94" s="456"/>
    </row>
    <row r="95" spans="1:17" ht="16.5" customHeight="1" thickBot="1" thickTop="1">
      <c r="A95" s="51"/>
      <c r="B95" s="71" t="s">
        <v>58</v>
      </c>
      <c r="C95" s="57"/>
      <c r="D95" s="57"/>
      <c r="E95" s="57"/>
      <c r="F95" s="57"/>
      <c r="G95" s="57"/>
      <c r="H95" s="57"/>
      <c r="I95" s="57"/>
      <c r="J95" s="61"/>
      <c r="K95" s="88">
        <f>SUM(K93:K94)</f>
        <v>0</v>
      </c>
      <c r="P95" s="457"/>
      <c r="Q95" s="458"/>
    </row>
    <row r="96" spans="2:17" ht="16.5" customHeight="1" thickBot="1">
      <c r="B96" s="243"/>
      <c r="C96" s="247"/>
      <c r="D96" s="247"/>
      <c r="E96" s="248"/>
      <c r="F96" s="248"/>
      <c r="G96" s="248"/>
      <c r="H96" s="248"/>
      <c r="I96" s="248"/>
      <c r="J96" s="248"/>
      <c r="P96" s="459"/>
      <c r="Q96" s="460"/>
    </row>
    <row r="97" spans="2:11" ht="13.5" thickBot="1">
      <c r="B97" s="426" t="s">
        <v>226</v>
      </c>
      <c r="C97" s="248"/>
      <c r="D97" s="248"/>
      <c r="E97" s="248"/>
      <c r="F97" s="426" t="s">
        <v>226</v>
      </c>
      <c r="G97" s="248"/>
      <c r="H97" s="248"/>
      <c r="I97" s="248"/>
      <c r="K97" s="52"/>
    </row>
    <row r="98" spans="2:17" ht="16.5" customHeight="1" thickBot="1">
      <c r="B98" s="248"/>
      <c r="C98" s="248"/>
      <c r="D98" s="248"/>
      <c r="E98" s="248"/>
      <c r="F98" s="248"/>
      <c r="G98" s="248"/>
      <c r="H98" s="248"/>
      <c r="I98" s="248"/>
      <c r="L98" s="479" t="s">
        <v>2</v>
      </c>
      <c r="M98" s="480"/>
      <c r="N98" s="480"/>
      <c r="O98" s="480"/>
      <c r="P98" s="480"/>
      <c r="Q98" s="481"/>
    </row>
    <row r="99" spans="2:17" ht="16.5" customHeight="1">
      <c r="B99" s="249"/>
      <c r="C99" s="249"/>
      <c r="D99" s="249"/>
      <c r="E99" s="248"/>
      <c r="F99" s="250">
        <f>IF(ISERROR(((#REF!+'[1]Sub-Consultant'!J121+'[1]BD Sub-Consultant'!J121)/'[1]Cost Estimate'!M105)),"",((#REF!+'[1]Sub-Consultant'!J121+'[1]BD Sub-Consultant'!J121)/'[1]Cost Estimate'!M105))</f>
      </c>
      <c r="G99" s="249"/>
      <c r="H99" s="249"/>
      <c r="I99" s="249"/>
      <c r="J99" s="247"/>
      <c r="L99" s="482" t="s">
        <v>68</v>
      </c>
      <c r="M99" s="483"/>
      <c r="N99" s="483"/>
      <c r="O99" s="483"/>
      <c r="P99" s="484"/>
      <c r="Q99" s="87">
        <f>J78</f>
        <v>0</v>
      </c>
    </row>
    <row r="100" spans="2:17" ht="16.5" customHeight="1" thickBot="1">
      <c r="B100" s="251" t="s">
        <v>155</v>
      </c>
      <c r="C100" s="251"/>
      <c r="D100" s="251" t="s">
        <v>93</v>
      </c>
      <c r="E100" s="248"/>
      <c r="F100" s="251" t="s">
        <v>154</v>
      </c>
      <c r="G100" s="248"/>
      <c r="H100" s="248"/>
      <c r="I100" s="251" t="s">
        <v>93</v>
      </c>
      <c r="J100" s="200"/>
      <c r="L100" s="485" t="s">
        <v>4</v>
      </c>
      <c r="M100" s="486"/>
      <c r="N100" s="486"/>
      <c r="O100" s="486"/>
      <c r="P100" s="487"/>
      <c r="Q100" s="122">
        <f>P94</f>
        <v>0</v>
      </c>
    </row>
    <row r="101" spans="2:17" ht="31.5" customHeight="1" thickBot="1">
      <c r="B101" s="248"/>
      <c r="C101" s="248"/>
      <c r="D101" s="248"/>
      <c r="E101" s="248"/>
      <c r="F101" s="248"/>
      <c r="G101" s="248"/>
      <c r="H101" s="248"/>
      <c r="I101" s="248"/>
      <c r="J101" s="247"/>
      <c r="L101" s="488" t="s">
        <v>63</v>
      </c>
      <c r="M101" s="489"/>
      <c r="N101" s="489"/>
      <c r="O101" s="489"/>
      <c r="P101" s="490"/>
      <c r="Q101" s="123">
        <f>SUM(Q99:Q100)</f>
        <v>0</v>
      </c>
    </row>
    <row r="102" spans="2:17" ht="16.5" customHeight="1">
      <c r="B102" s="426" t="s">
        <v>226</v>
      </c>
      <c r="C102" s="248"/>
      <c r="D102" s="248"/>
      <c r="E102" s="248"/>
      <c r="F102" s="426" t="s">
        <v>227</v>
      </c>
      <c r="G102" s="248"/>
      <c r="H102" s="248"/>
      <c r="I102" s="248"/>
      <c r="J102" s="247"/>
      <c r="L102" s="452" t="s">
        <v>3</v>
      </c>
      <c r="M102" s="453"/>
      <c r="N102" s="453"/>
      <c r="O102" s="453"/>
      <c r="P102" s="454"/>
      <c r="Q102" s="112">
        <f>ROUND(Q101,-2)</f>
        <v>0</v>
      </c>
    </row>
    <row r="103" spans="2:17" ht="16.5" customHeight="1" thickBot="1">
      <c r="B103" s="248"/>
      <c r="C103" s="248"/>
      <c r="D103" s="248"/>
      <c r="E103" s="248"/>
      <c r="F103" s="248"/>
      <c r="G103" s="248"/>
      <c r="H103" s="248"/>
      <c r="I103" s="248"/>
      <c r="J103" s="247"/>
      <c r="L103" s="473" t="s">
        <v>62</v>
      </c>
      <c r="M103" s="474"/>
      <c r="N103" s="474"/>
      <c r="O103" s="474"/>
      <c r="P103" s="475"/>
      <c r="Q103" s="324" t="s">
        <v>192</v>
      </c>
    </row>
    <row r="104" spans="2:10" ht="15">
      <c r="B104" s="249"/>
      <c r="C104" s="249"/>
      <c r="D104" s="249"/>
      <c r="E104" s="248"/>
      <c r="F104" s="249"/>
      <c r="G104" s="249"/>
      <c r="H104" s="249"/>
      <c r="I104" s="249"/>
      <c r="J104" s="200"/>
    </row>
    <row r="105" spans="2:10" ht="15">
      <c r="B105" s="251" t="s">
        <v>153</v>
      </c>
      <c r="C105" s="251"/>
      <c r="D105" s="251" t="s">
        <v>93</v>
      </c>
      <c r="E105" s="248"/>
      <c r="F105" s="251" t="s">
        <v>232</v>
      </c>
      <c r="G105" s="251"/>
      <c r="H105" s="251"/>
      <c r="I105" s="251" t="s">
        <v>93</v>
      </c>
      <c r="J105" s="248"/>
    </row>
    <row r="106" spans="2:9" ht="12.75">
      <c r="B106" s="248"/>
      <c r="C106" s="248"/>
      <c r="D106" s="248"/>
      <c r="E106" s="248"/>
      <c r="F106" s="427" t="s">
        <v>233</v>
      </c>
      <c r="G106" s="428"/>
      <c r="H106" s="428"/>
      <c r="I106" s="429"/>
    </row>
    <row r="107" spans="2:9" ht="12.75">
      <c r="B107" s="426" t="s">
        <v>228</v>
      </c>
      <c r="C107" s="248"/>
      <c r="D107" s="248"/>
      <c r="E107" s="248"/>
      <c r="F107" s="430" t="s">
        <v>229</v>
      </c>
      <c r="G107" s="247"/>
      <c r="H107" s="247"/>
      <c r="I107" s="431"/>
    </row>
    <row r="108" spans="2:9" ht="12.75">
      <c r="B108" s="247"/>
      <c r="C108" s="247"/>
      <c r="D108" s="247"/>
      <c r="E108" s="248"/>
      <c r="F108" s="432" t="s">
        <v>230</v>
      </c>
      <c r="G108" s="249"/>
      <c r="H108" s="249"/>
      <c r="I108" s="433"/>
    </row>
    <row r="109" spans="2:9" ht="25.5" customHeight="1">
      <c r="B109" s="55"/>
      <c r="C109" s="55"/>
      <c r="D109" s="55"/>
      <c r="E109" s="248"/>
      <c r="F109" s="248"/>
      <c r="G109" s="248"/>
      <c r="H109" s="248"/>
      <c r="I109" s="248"/>
    </row>
    <row r="110" spans="2:4" ht="15">
      <c r="B110" s="434" t="s">
        <v>231</v>
      </c>
      <c r="C110" s="435"/>
      <c r="D110" s="434" t="s">
        <v>93</v>
      </c>
    </row>
    <row r="145" ht="12.75">
      <c r="A145" s="9" t="s">
        <v>43</v>
      </c>
    </row>
    <row r="146" ht="12.75">
      <c r="A146" s="9" t="s">
        <v>40</v>
      </c>
    </row>
    <row r="147" ht="12.75">
      <c r="A147" s="9" t="s">
        <v>41</v>
      </c>
    </row>
  </sheetData>
  <sheetProtection/>
  <mergeCells count="30">
    <mergeCell ref="C85:F85"/>
    <mergeCell ref="C86:F86"/>
    <mergeCell ref="C87:F87"/>
    <mergeCell ref="L103:P103"/>
    <mergeCell ref="P92:Q93"/>
    <mergeCell ref="P94:Q96"/>
    <mergeCell ref="L98:Q98"/>
    <mergeCell ref="L99:P99"/>
    <mergeCell ref="L100:P100"/>
    <mergeCell ref="L101:P101"/>
    <mergeCell ref="B90:P90"/>
    <mergeCell ref="L102:P102"/>
    <mergeCell ref="P76:Q78"/>
    <mergeCell ref="B76:C76"/>
    <mergeCell ref="B77:C77"/>
    <mergeCell ref="E76:E77"/>
    <mergeCell ref="K76:K77"/>
    <mergeCell ref="C88:F88"/>
    <mergeCell ref="C89:F89"/>
    <mergeCell ref="C84:F84"/>
    <mergeCell ref="B2:Q2"/>
    <mergeCell ref="P75:Q75"/>
    <mergeCell ref="B68:C68"/>
    <mergeCell ref="B69:C69"/>
    <mergeCell ref="B71:C71"/>
    <mergeCell ref="B72:C72"/>
    <mergeCell ref="B8:B10"/>
    <mergeCell ref="B4:G4"/>
    <mergeCell ref="B6:F6"/>
    <mergeCell ref="B3:H3"/>
  </mergeCells>
  <conditionalFormatting sqref="H65:P65">
    <cfRule type="cellIs" priority="1" dxfId="4" operator="notBetween" stopIfTrue="1">
      <formula>-1000000</formula>
      <formula>1000000</formula>
    </cfRule>
  </conditionalFormatting>
  <conditionalFormatting sqref="T4:T6">
    <cfRule type="cellIs" priority="2" dxfId="3" operator="notEqual" stopIfTrue="1">
      <formula>"&lt;Date&gt;"</formula>
    </cfRule>
  </conditionalFormatting>
  <conditionalFormatting sqref="B2:F3 J2:T3 G2:I2">
    <cfRule type="cellIs" priority="3" dxfId="3" operator="notEqual" stopIfTrue="1">
      <formula>"&lt;Re-Scope Item Title&gt;"</formula>
    </cfRule>
  </conditionalFormatting>
  <dataValidations count="1">
    <dataValidation type="list" allowBlank="1" showInputMessage="1" showErrorMessage="1" sqref="D9:P9">
      <formula1>$A$145:$A$147</formula1>
    </dataValidation>
  </dataValidations>
  <printOptions horizontalCentered="1"/>
  <pageMargins left="0.75" right="0.75" top="0.48" bottom="0.46" header="0.25" footer="0.32"/>
  <pageSetup fitToHeight="1" fitToWidth="1" horizontalDpi="600" verticalDpi="600" orientation="landscape" paperSize="17" scale="44" r:id="rId2"/>
  <headerFooter alignWithMargins="0">
    <oddHeader>&amp;L&amp;"Arial,Bold"&amp;16NORTH TEXAS TOLLWAY AUTHORITY&amp;R&amp;"Arial,Bold"&amp;12Tab: &amp;A</oddHeader>
    <oddFooter>&amp;LCA-08-F3, Rev3&amp;CPage &amp;P of &amp;N&amp;RRelease Date:08/09/2012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P110"/>
  <sheetViews>
    <sheetView zoomScale="70" zoomScaleNormal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2.421875" style="9" customWidth="1"/>
    <col min="2" max="2" width="3.421875" style="9" customWidth="1"/>
    <col min="3" max="3" width="36.8515625" style="9" customWidth="1"/>
    <col min="4" max="13" width="17.7109375" style="9" customWidth="1"/>
    <col min="14" max="16384" width="9.140625" style="9" customWidth="1"/>
  </cols>
  <sheetData>
    <row r="2" spans="2:16" ht="20.25">
      <c r="B2" s="437" t="s">
        <v>21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8"/>
      <c r="O2" s="48"/>
      <c r="P2" s="48"/>
    </row>
    <row r="3" spans="2:16" ht="18">
      <c r="B3" s="509" t="s">
        <v>66</v>
      </c>
      <c r="C3" s="509"/>
      <c r="D3" s="510" t="s">
        <v>70</v>
      </c>
      <c r="E3" s="510"/>
      <c r="F3" s="116" t="s">
        <v>71</v>
      </c>
      <c r="P3" s="48"/>
    </row>
    <row r="4" spans="2:16" ht="11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2" ht="17.25" customHeight="1">
      <c r="A5" s="11"/>
      <c r="B5" s="511" t="s">
        <v>45</v>
      </c>
      <c r="C5" s="44" t="s">
        <v>50</v>
      </c>
      <c r="D5" s="42" t="s">
        <v>22</v>
      </c>
      <c r="E5" s="42" t="s">
        <v>24</v>
      </c>
      <c r="F5" s="42" t="s">
        <v>26</v>
      </c>
      <c r="G5" s="42" t="s">
        <v>27</v>
      </c>
      <c r="H5" s="42" t="s">
        <v>28</v>
      </c>
      <c r="I5" s="42" t="s">
        <v>29</v>
      </c>
      <c r="J5" s="42" t="s">
        <v>30</v>
      </c>
      <c r="K5" s="42" t="s">
        <v>31</v>
      </c>
      <c r="L5" s="42" t="s">
        <v>32</v>
      </c>
    </row>
    <row r="6" spans="1:12" ht="17.25" customHeight="1">
      <c r="A6" s="11"/>
      <c r="B6" s="512"/>
      <c r="C6" s="45" t="s">
        <v>51</v>
      </c>
      <c r="D6" s="43" t="s">
        <v>23</v>
      </c>
      <c r="E6" s="43" t="s">
        <v>25</v>
      </c>
      <c r="F6" s="43" t="s">
        <v>33</v>
      </c>
      <c r="G6" s="43" t="s">
        <v>34</v>
      </c>
      <c r="H6" s="43" t="s">
        <v>35</v>
      </c>
      <c r="I6" s="43" t="s">
        <v>36</v>
      </c>
      <c r="J6" s="43" t="s">
        <v>37</v>
      </c>
      <c r="K6" s="43" t="s">
        <v>38</v>
      </c>
      <c r="L6" s="43" t="s">
        <v>39</v>
      </c>
    </row>
    <row r="7" spans="2:12" ht="17.25" customHeight="1">
      <c r="B7" s="512"/>
      <c r="C7" s="46" t="s">
        <v>44</v>
      </c>
      <c r="D7" s="5" t="s">
        <v>43</v>
      </c>
      <c r="E7" s="5" t="s">
        <v>43</v>
      </c>
      <c r="F7" s="5" t="s">
        <v>43</v>
      </c>
      <c r="G7" s="5" t="s">
        <v>43</v>
      </c>
      <c r="H7" s="5" t="s">
        <v>43</v>
      </c>
      <c r="I7" s="5" t="s">
        <v>43</v>
      </c>
      <c r="J7" s="5" t="s">
        <v>43</v>
      </c>
      <c r="K7" s="5" t="s">
        <v>43</v>
      </c>
      <c r="L7" s="5" t="s">
        <v>43</v>
      </c>
    </row>
    <row r="8" spans="2:12" ht="17.25">
      <c r="B8" s="513"/>
      <c r="C8" s="47" t="s">
        <v>57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7">
        <v>0</v>
      </c>
      <c r="J8" s="7">
        <v>0</v>
      </c>
      <c r="K8" s="8">
        <v>0</v>
      </c>
      <c r="L8" s="8">
        <v>0</v>
      </c>
    </row>
    <row r="9" spans="2:12" ht="3" customHeight="1">
      <c r="B9" s="85"/>
      <c r="C9" s="84"/>
      <c r="D9" s="86"/>
      <c r="E9" s="86"/>
      <c r="F9" s="86"/>
      <c r="G9" s="86"/>
      <c r="H9" s="86"/>
      <c r="I9" s="86"/>
      <c r="J9" s="86"/>
      <c r="K9" s="86"/>
      <c r="L9" s="86"/>
    </row>
    <row r="10" ht="19.5" customHeight="1">
      <c r="C10" s="58" t="s">
        <v>64</v>
      </c>
    </row>
    <row r="11" spans="2:13" ht="15.75">
      <c r="B11" s="102" t="s">
        <v>65</v>
      </c>
      <c r="C11" s="103"/>
      <c r="D11" s="104"/>
      <c r="E11" s="105"/>
      <c r="F11" s="106"/>
      <c r="G11" s="106"/>
      <c r="H11" s="106"/>
      <c r="I11" s="106"/>
      <c r="J11" s="106"/>
      <c r="K11" s="106"/>
      <c r="L11" s="106"/>
      <c r="M11" s="107"/>
    </row>
    <row r="12" spans="2:13" ht="14.25">
      <c r="B12" s="12" t="s">
        <v>5</v>
      </c>
      <c r="C12" s="74"/>
      <c r="D12" s="13"/>
      <c r="E12" s="13"/>
      <c r="F12" s="13"/>
      <c r="G12" s="13"/>
      <c r="H12" s="14"/>
      <c r="I12" s="15"/>
      <c r="J12" s="15"/>
      <c r="K12" s="15"/>
      <c r="L12" s="16"/>
      <c r="M12" s="17">
        <f>SUM(D12:L12)</f>
        <v>0</v>
      </c>
    </row>
    <row r="13" spans="2:13" ht="14.25">
      <c r="B13" s="18" t="s">
        <v>6</v>
      </c>
      <c r="C13" s="75"/>
      <c r="D13" s="19"/>
      <c r="E13" s="19"/>
      <c r="F13" s="19"/>
      <c r="G13" s="19"/>
      <c r="H13" s="20"/>
      <c r="I13" s="21"/>
      <c r="J13" s="22"/>
      <c r="K13" s="22"/>
      <c r="L13" s="23"/>
      <c r="M13" s="24">
        <f aca="true" t="shared" si="0" ref="M13:M26">SUM(D13:L13)</f>
        <v>0</v>
      </c>
    </row>
    <row r="14" spans="2:16" ht="14.25">
      <c r="B14" s="18" t="s">
        <v>7</v>
      </c>
      <c r="C14" s="75"/>
      <c r="D14" s="19"/>
      <c r="E14" s="19"/>
      <c r="F14" s="19"/>
      <c r="G14" s="19"/>
      <c r="H14" s="20"/>
      <c r="I14" s="21"/>
      <c r="J14" s="22"/>
      <c r="K14" s="22"/>
      <c r="L14" s="23"/>
      <c r="M14" s="24">
        <f t="shared" si="0"/>
        <v>0</v>
      </c>
      <c r="P14" s="9" t="s">
        <v>42</v>
      </c>
    </row>
    <row r="15" spans="2:13" ht="14.25">
      <c r="B15" s="18" t="s">
        <v>8</v>
      </c>
      <c r="C15" s="75"/>
      <c r="D15" s="19"/>
      <c r="E15" s="19"/>
      <c r="F15" s="19"/>
      <c r="G15" s="19"/>
      <c r="H15" s="20"/>
      <c r="I15" s="21"/>
      <c r="J15" s="22"/>
      <c r="K15" s="22"/>
      <c r="L15" s="23"/>
      <c r="M15" s="24">
        <f t="shared" si="0"/>
        <v>0</v>
      </c>
    </row>
    <row r="16" spans="2:13" ht="14.25">
      <c r="B16" s="18" t="s">
        <v>9</v>
      </c>
      <c r="C16" s="75"/>
      <c r="D16" s="19"/>
      <c r="E16" s="19"/>
      <c r="F16" s="19"/>
      <c r="G16" s="19"/>
      <c r="H16" s="20"/>
      <c r="I16" s="22"/>
      <c r="J16" s="22"/>
      <c r="K16" s="22"/>
      <c r="L16" s="23"/>
      <c r="M16" s="24">
        <f t="shared" si="0"/>
        <v>0</v>
      </c>
    </row>
    <row r="17" spans="2:13" ht="14.25">
      <c r="B17" s="18" t="s">
        <v>10</v>
      </c>
      <c r="C17" s="75"/>
      <c r="D17" s="19"/>
      <c r="E17" s="19"/>
      <c r="F17" s="19"/>
      <c r="G17" s="19"/>
      <c r="H17" s="20"/>
      <c r="I17" s="22"/>
      <c r="J17" s="22"/>
      <c r="K17" s="22"/>
      <c r="L17" s="23"/>
      <c r="M17" s="24">
        <f t="shared" si="0"/>
        <v>0</v>
      </c>
    </row>
    <row r="18" spans="2:13" ht="14.25">
      <c r="B18" s="18" t="s">
        <v>11</v>
      </c>
      <c r="C18" s="75"/>
      <c r="D18" s="19"/>
      <c r="E18" s="19"/>
      <c r="F18" s="19"/>
      <c r="G18" s="19"/>
      <c r="H18" s="20"/>
      <c r="I18" s="22"/>
      <c r="J18" s="22"/>
      <c r="K18" s="22"/>
      <c r="L18" s="23"/>
      <c r="M18" s="24">
        <f t="shared" si="0"/>
        <v>0</v>
      </c>
    </row>
    <row r="19" spans="2:13" ht="14.25">
      <c r="B19" s="18" t="s">
        <v>12</v>
      </c>
      <c r="C19" s="75"/>
      <c r="D19" s="25"/>
      <c r="E19" s="25"/>
      <c r="F19" s="25"/>
      <c r="G19" s="25"/>
      <c r="H19" s="20"/>
      <c r="I19" s="22"/>
      <c r="J19" s="22"/>
      <c r="K19" s="22"/>
      <c r="L19" s="23"/>
      <c r="M19" s="24">
        <f t="shared" si="0"/>
        <v>0</v>
      </c>
    </row>
    <row r="20" spans="2:13" ht="14.25">
      <c r="B20" s="18" t="s">
        <v>13</v>
      </c>
      <c r="C20" s="75"/>
      <c r="D20" s="25"/>
      <c r="E20" s="25"/>
      <c r="F20" s="25"/>
      <c r="G20" s="25"/>
      <c r="H20" s="20"/>
      <c r="I20" s="22"/>
      <c r="J20" s="22"/>
      <c r="K20" s="22"/>
      <c r="L20" s="23"/>
      <c r="M20" s="24">
        <f t="shared" si="0"/>
        <v>0</v>
      </c>
    </row>
    <row r="21" spans="2:13" ht="14.25">
      <c r="B21" s="18" t="s">
        <v>14</v>
      </c>
      <c r="C21" s="75"/>
      <c r="D21" s="25"/>
      <c r="E21" s="25"/>
      <c r="F21" s="25"/>
      <c r="G21" s="25"/>
      <c r="H21" s="20"/>
      <c r="I21" s="22"/>
      <c r="J21" s="22"/>
      <c r="K21" s="22"/>
      <c r="L21" s="23"/>
      <c r="M21" s="24">
        <f t="shared" si="0"/>
        <v>0</v>
      </c>
    </row>
    <row r="22" spans="2:13" ht="14.25">
      <c r="B22" s="18" t="s">
        <v>15</v>
      </c>
      <c r="C22" s="75"/>
      <c r="D22" s="20"/>
      <c r="E22" s="20"/>
      <c r="F22" s="20"/>
      <c r="G22" s="20"/>
      <c r="H22" s="20"/>
      <c r="I22" s="26"/>
      <c r="J22" s="20"/>
      <c r="K22" s="20"/>
      <c r="L22" s="27"/>
      <c r="M22" s="24">
        <f t="shared" si="0"/>
        <v>0</v>
      </c>
    </row>
    <row r="23" spans="2:13" ht="14.25">
      <c r="B23" s="18" t="s">
        <v>16</v>
      </c>
      <c r="C23" s="75"/>
      <c r="D23" s="19"/>
      <c r="E23" s="19"/>
      <c r="F23" s="19"/>
      <c r="G23" s="19"/>
      <c r="H23" s="20"/>
      <c r="I23" s="26"/>
      <c r="J23" s="20"/>
      <c r="K23" s="20"/>
      <c r="L23" s="27"/>
      <c r="M23" s="28">
        <f t="shared" si="0"/>
        <v>0</v>
      </c>
    </row>
    <row r="24" spans="2:13" ht="14.25">
      <c r="B24" s="18" t="s">
        <v>17</v>
      </c>
      <c r="C24" s="75"/>
      <c r="D24" s="19"/>
      <c r="E24" s="19"/>
      <c r="F24" s="19"/>
      <c r="G24" s="19"/>
      <c r="H24" s="20"/>
      <c r="I24" s="26"/>
      <c r="J24" s="20"/>
      <c r="K24" s="20"/>
      <c r="L24" s="27"/>
      <c r="M24" s="24">
        <f t="shared" si="0"/>
        <v>0</v>
      </c>
    </row>
    <row r="25" spans="2:13" ht="15" thickBot="1">
      <c r="B25" s="29" t="s">
        <v>18</v>
      </c>
      <c r="C25" s="76"/>
      <c r="D25" s="30"/>
      <c r="E25" s="30"/>
      <c r="F25" s="30"/>
      <c r="G25" s="30"/>
      <c r="H25" s="30"/>
      <c r="I25" s="30"/>
      <c r="J25" s="31"/>
      <c r="K25" s="31"/>
      <c r="L25" s="32"/>
      <c r="M25" s="33">
        <f t="shared" si="0"/>
        <v>0</v>
      </c>
    </row>
    <row r="26" spans="2:13" ht="16.5" thickTop="1">
      <c r="B26" s="127"/>
      <c r="C26" s="128" t="s">
        <v>61</v>
      </c>
      <c r="D26" s="1">
        <f>SUM(D12:D25)</f>
        <v>0</v>
      </c>
      <c r="E26" s="1">
        <f aca="true" t="shared" si="1" ref="E26:L26">SUM(E12:E25)</f>
        <v>0</v>
      </c>
      <c r="F26" s="1">
        <f t="shared" si="1"/>
        <v>0</v>
      </c>
      <c r="G26" s="1">
        <f t="shared" si="1"/>
        <v>0</v>
      </c>
      <c r="H26" s="2">
        <f t="shared" si="1"/>
        <v>0</v>
      </c>
      <c r="I26" s="2">
        <f t="shared" si="1"/>
        <v>0</v>
      </c>
      <c r="J26" s="2">
        <f t="shared" si="1"/>
        <v>0</v>
      </c>
      <c r="K26" s="2">
        <f t="shared" si="1"/>
        <v>0</v>
      </c>
      <c r="L26" s="3">
        <f t="shared" si="1"/>
        <v>0</v>
      </c>
      <c r="M26" s="4">
        <f t="shared" si="0"/>
        <v>0</v>
      </c>
    </row>
    <row r="27" spans="4:13" ht="9.75" customHeight="1"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ht="9.75" customHeight="1">
      <c r="M28" s="52"/>
    </row>
    <row r="29" spans="2:13" ht="15.75">
      <c r="B29" s="440" t="s">
        <v>46</v>
      </c>
      <c r="C29" s="441"/>
      <c r="D29" s="36">
        <f aca="true" t="shared" si="2" ref="D29:L29">IF(D$7="ON-SITE",D$26,0)</f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  <c r="H29" s="36">
        <f t="shared" si="2"/>
        <v>0</v>
      </c>
      <c r="I29" s="36">
        <f t="shared" si="2"/>
        <v>0</v>
      </c>
      <c r="J29" s="36">
        <f t="shared" si="2"/>
        <v>0</v>
      </c>
      <c r="K29" s="36">
        <f t="shared" si="2"/>
        <v>0</v>
      </c>
      <c r="L29" s="37">
        <f t="shared" si="2"/>
        <v>0</v>
      </c>
      <c r="M29" s="38">
        <f>SUM(D29:L29)</f>
        <v>0</v>
      </c>
    </row>
    <row r="30" spans="2:13" ht="16.5" thickBot="1">
      <c r="B30" s="440" t="s">
        <v>47</v>
      </c>
      <c r="C30" s="441"/>
      <c r="D30" s="39">
        <f aca="true" t="shared" si="3" ref="D30:L30">IF(D$7="OFF-SITE",D$26,0)</f>
        <v>0</v>
      </c>
      <c r="E30" s="39">
        <f t="shared" si="3"/>
        <v>0</v>
      </c>
      <c r="F30" s="39">
        <f t="shared" si="3"/>
        <v>0</v>
      </c>
      <c r="G30" s="39">
        <f t="shared" si="3"/>
        <v>0</v>
      </c>
      <c r="H30" s="39">
        <f t="shared" si="3"/>
        <v>0</v>
      </c>
      <c r="I30" s="39">
        <f t="shared" si="3"/>
        <v>0</v>
      </c>
      <c r="J30" s="39">
        <f t="shared" si="3"/>
        <v>0</v>
      </c>
      <c r="K30" s="39">
        <f t="shared" si="3"/>
        <v>0</v>
      </c>
      <c r="L30" s="40">
        <f t="shared" si="3"/>
        <v>0</v>
      </c>
      <c r="M30" s="41">
        <f>SUM(D30:L30)</f>
        <v>0</v>
      </c>
    </row>
    <row r="31" spans="2:3" ht="7.5" customHeight="1">
      <c r="B31" s="49"/>
      <c r="C31" s="49"/>
    </row>
    <row r="32" spans="2:13" ht="15.75">
      <c r="B32" s="440" t="s">
        <v>48</v>
      </c>
      <c r="C32" s="441"/>
      <c r="D32" s="65">
        <f>IF(ISERROR(D$8*D29),0,D29*D$8)</f>
        <v>0</v>
      </c>
      <c r="E32" s="65">
        <f aca="true" t="shared" si="4" ref="E32:L32">IF(ISERROR(E$8*E29),0,E29*E$8)</f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65">
        <f t="shared" si="4"/>
        <v>0</v>
      </c>
      <c r="J32" s="65">
        <f t="shared" si="4"/>
        <v>0</v>
      </c>
      <c r="K32" s="65">
        <f t="shared" si="4"/>
        <v>0</v>
      </c>
      <c r="L32" s="66">
        <f t="shared" si="4"/>
        <v>0</v>
      </c>
      <c r="M32" s="67">
        <f>SUM(D32:L32)</f>
        <v>0</v>
      </c>
    </row>
    <row r="33" spans="2:13" ht="16.5" thickBot="1">
      <c r="B33" s="440" t="s">
        <v>49</v>
      </c>
      <c r="C33" s="441"/>
      <c r="D33" s="68">
        <f aca="true" t="shared" si="5" ref="D33:L33">IF(ISERROR(D$8*D30),0,D30*D$8)</f>
        <v>0</v>
      </c>
      <c r="E33" s="68">
        <f t="shared" si="5"/>
        <v>0</v>
      </c>
      <c r="F33" s="68">
        <f t="shared" si="5"/>
        <v>0</v>
      </c>
      <c r="G33" s="68">
        <f t="shared" si="5"/>
        <v>0</v>
      </c>
      <c r="H33" s="68">
        <f t="shared" si="5"/>
        <v>0</v>
      </c>
      <c r="I33" s="68">
        <f t="shared" si="5"/>
        <v>0</v>
      </c>
      <c r="J33" s="68">
        <f t="shared" si="5"/>
        <v>0</v>
      </c>
      <c r="K33" s="68">
        <f t="shared" si="5"/>
        <v>0</v>
      </c>
      <c r="L33" s="69">
        <f t="shared" si="5"/>
        <v>0</v>
      </c>
      <c r="M33" s="70">
        <f>SUM(D33:L33)</f>
        <v>0</v>
      </c>
    </row>
    <row r="34" spans="2:13" ht="7.5" customHeight="1">
      <c r="B34" s="53"/>
      <c r="C34" s="53"/>
      <c r="D34" s="55"/>
      <c r="E34" s="55"/>
      <c r="F34" s="55"/>
      <c r="G34" s="55"/>
      <c r="H34" s="55"/>
      <c r="I34" s="55"/>
      <c r="J34" s="55"/>
      <c r="K34" s="55"/>
      <c r="L34" s="56"/>
      <c r="M34" s="56"/>
    </row>
    <row r="35" spans="2:13" ht="7.5" customHeight="1">
      <c r="B35" s="53"/>
      <c r="C35" s="53"/>
      <c r="D35" s="34"/>
      <c r="E35" s="34"/>
      <c r="F35" s="34"/>
      <c r="G35" s="34"/>
      <c r="H35" s="34"/>
      <c r="I35" s="34"/>
      <c r="J35" s="34"/>
      <c r="L35" s="52"/>
      <c r="M35" s="52"/>
    </row>
    <row r="36" spans="2:14" ht="33" customHeight="1" thickBot="1">
      <c r="B36" s="49"/>
      <c r="C36" s="92"/>
      <c r="D36" s="101" t="s">
        <v>72</v>
      </c>
      <c r="E36" s="97" t="s">
        <v>1</v>
      </c>
      <c r="F36" s="98" t="s">
        <v>52</v>
      </c>
      <c r="G36" s="99" t="s">
        <v>0</v>
      </c>
      <c r="H36" s="99" t="s">
        <v>53</v>
      </c>
      <c r="I36" s="99" t="s">
        <v>1</v>
      </c>
      <c r="J36" s="100" t="s">
        <v>54</v>
      </c>
      <c r="K36" s="94"/>
      <c r="L36" s="438" t="s">
        <v>69</v>
      </c>
      <c r="M36" s="439"/>
      <c r="N36" s="50"/>
    </row>
    <row r="37" spans="2:15" ht="16.5" customHeight="1">
      <c r="B37" s="461" t="s">
        <v>55</v>
      </c>
      <c r="C37" s="441"/>
      <c r="D37" s="117">
        <v>0</v>
      </c>
      <c r="E37" s="499">
        <v>0</v>
      </c>
      <c r="F37" s="95">
        <f>M32</f>
        <v>0</v>
      </c>
      <c r="G37" s="95">
        <f>D37*F37</f>
        <v>0</v>
      </c>
      <c r="H37" s="95">
        <f>SUM(F37:G37)</f>
        <v>0</v>
      </c>
      <c r="I37" s="95">
        <f>$E$37*H37</f>
        <v>0</v>
      </c>
      <c r="J37" s="96">
        <f>SUM(H37:I37)</f>
        <v>0</v>
      </c>
      <c r="K37" s="501"/>
      <c r="L37" s="502">
        <f>IF(C39="",J39,"Adjust Overhead Rate and Fee")</f>
        <v>0</v>
      </c>
      <c r="M37" s="503"/>
      <c r="N37" s="54"/>
      <c r="O37" s="54"/>
    </row>
    <row r="38" spans="2:15" ht="16.5" customHeight="1" thickBot="1">
      <c r="B38" s="461" t="s">
        <v>56</v>
      </c>
      <c r="C38" s="441"/>
      <c r="D38" s="118">
        <v>0</v>
      </c>
      <c r="E38" s="500"/>
      <c r="F38" s="77">
        <f>M33</f>
        <v>0</v>
      </c>
      <c r="G38" s="77">
        <f>D38*F38</f>
        <v>0</v>
      </c>
      <c r="H38" s="77">
        <f>SUM(F38:G38)</f>
        <v>0</v>
      </c>
      <c r="I38" s="77">
        <f>$E$37*H38</f>
        <v>0</v>
      </c>
      <c r="J38" s="111">
        <f>SUM(H38:I38)</f>
        <v>0</v>
      </c>
      <c r="K38" s="501"/>
      <c r="L38" s="504"/>
      <c r="M38" s="505"/>
      <c r="N38" s="54"/>
      <c r="O38" s="54"/>
    </row>
    <row r="39" spans="2:15" ht="16.5" customHeight="1" thickBot="1">
      <c r="B39" s="35"/>
      <c r="C39" s="508">
        <f>IF(OR((D37+1)*(1+E37)&gt;3,(D38+1)*(1+E37)&gt;3),"Adjust Overhead Rate and Fee for a maximum Multiplier of 3.0000 -- "&amp;"currently "&amp;ROUND((1+D37)*(1+E37),4)&amp;" &amp; "&amp;ROUND((1+D38)*(1+E37),4)&amp;".","")</f>
      </c>
      <c r="D39" s="508"/>
      <c r="E39" s="508"/>
      <c r="F39" s="108">
        <f>SUM(F37:F38)</f>
        <v>0</v>
      </c>
      <c r="G39" s="109">
        <f>SUM(G37:G38)</f>
        <v>0</v>
      </c>
      <c r="H39" s="109">
        <f>SUM(H37:H38)</f>
        <v>0</v>
      </c>
      <c r="I39" s="109">
        <f>SUM(I37:I38)</f>
        <v>0</v>
      </c>
      <c r="J39" s="110">
        <f>SUM(J37:J38)</f>
        <v>0</v>
      </c>
      <c r="K39" s="93"/>
      <c r="L39" s="506"/>
      <c r="M39" s="507"/>
      <c r="N39" s="54"/>
      <c r="O39" s="54"/>
    </row>
    <row r="40" spans="2:14" ht="12.75" customHeight="1">
      <c r="B40" s="52"/>
      <c r="C40" s="508"/>
      <c r="D40" s="508"/>
      <c r="E40" s="508"/>
      <c r="F40" s="52"/>
      <c r="G40" s="52"/>
      <c r="H40" s="52"/>
      <c r="I40" s="52"/>
      <c r="J40" s="52"/>
      <c r="K40" s="52"/>
      <c r="L40" s="52"/>
      <c r="M40" s="113"/>
      <c r="N40" s="52"/>
    </row>
    <row r="41" spans="2:14" ht="6.75" customHeight="1" thickBo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78"/>
      <c r="N41" s="52"/>
    </row>
    <row r="42" spans="2:14" ht="6.75" customHeight="1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3"/>
      <c r="N42" s="52"/>
    </row>
    <row r="44" spans="2:14" ht="15.75">
      <c r="B44" s="72" t="s">
        <v>76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80"/>
      <c r="N44" s="52"/>
    </row>
    <row r="45" spans="2:14" ht="15.75">
      <c r="B45" s="129"/>
      <c r="C45" s="469" t="s">
        <v>77</v>
      </c>
      <c r="D45" s="469"/>
      <c r="E45" s="469"/>
      <c r="F45" s="469"/>
      <c r="G45" s="132" t="s">
        <v>78</v>
      </c>
      <c r="H45" s="132" t="s">
        <v>79</v>
      </c>
      <c r="I45" s="132" t="s">
        <v>80</v>
      </c>
      <c r="J45" s="133"/>
      <c r="K45" s="133"/>
      <c r="L45" s="130"/>
      <c r="M45" s="131"/>
      <c r="N45" s="52"/>
    </row>
    <row r="46" spans="1:14" ht="13.5" customHeight="1">
      <c r="A46" s="51"/>
      <c r="B46" s="91" t="s">
        <v>5</v>
      </c>
      <c r="C46" s="470"/>
      <c r="D46" s="471"/>
      <c r="E46" s="471"/>
      <c r="F46" s="472"/>
      <c r="G46" s="138">
        <v>0</v>
      </c>
      <c r="H46" s="125"/>
      <c r="I46" s="146">
        <v>0</v>
      </c>
      <c r="J46" s="134"/>
      <c r="K46" s="134"/>
      <c r="L46" s="135"/>
      <c r="M46" s="114">
        <f>G46*I46</f>
        <v>0</v>
      </c>
      <c r="N46" s="52"/>
    </row>
    <row r="47" spans="1:14" ht="13.5" customHeight="1">
      <c r="A47" s="51"/>
      <c r="B47" s="90" t="s">
        <v>6</v>
      </c>
      <c r="C47" s="466"/>
      <c r="D47" s="467"/>
      <c r="E47" s="467"/>
      <c r="F47" s="468"/>
      <c r="G47" s="139">
        <v>0</v>
      </c>
      <c r="H47" s="126"/>
      <c r="I47" s="147">
        <v>0</v>
      </c>
      <c r="J47" s="140"/>
      <c r="K47" s="141"/>
      <c r="L47" s="142"/>
      <c r="M47" s="115">
        <f>G47*I47</f>
        <v>0</v>
      </c>
      <c r="N47" s="52"/>
    </row>
    <row r="48" spans="1:14" ht="13.5" customHeight="1">
      <c r="A48" s="51"/>
      <c r="B48" s="90" t="s">
        <v>7</v>
      </c>
      <c r="C48" s="466"/>
      <c r="D48" s="467"/>
      <c r="E48" s="467"/>
      <c r="F48" s="468"/>
      <c r="G48" s="139">
        <v>0</v>
      </c>
      <c r="H48" s="126"/>
      <c r="I48" s="147">
        <v>0</v>
      </c>
      <c r="J48" s="140"/>
      <c r="K48" s="141"/>
      <c r="L48" s="142"/>
      <c r="M48" s="115">
        <f>G48*I48</f>
        <v>0</v>
      </c>
      <c r="N48" s="52"/>
    </row>
    <row r="49" spans="1:14" ht="13.5" customHeight="1">
      <c r="A49" s="51"/>
      <c r="B49" s="90" t="s">
        <v>8</v>
      </c>
      <c r="C49" s="466"/>
      <c r="D49" s="467"/>
      <c r="E49" s="467"/>
      <c r="F49" s="468"/>
      <c r="G49" s="139">
        <v>0</v>
      </c>
      <c r="H49" s="126"/>
      <c r="I49" s="147">
        <v>0</v>
      </c>
      <c r="J49" s="140"/>
      <c r="K49" s="141"/>
      <c r="L49" s="142"/>
      <c r="M49" s="115">
        <f>G49*I49</f>
        <v>0</v>
      </c>
      <c r="N49" s="52"/>
    </row>
    <row r="50" spans="1:14" ht="13.5" customHeight="1" thickBot="1">
      <c r="A50" s="51"/>
      <c r="B50" s="79" t="s">
        <v>9</v>
      </c>
      <c r="C50" s="494"/>
      <c r="D50" s="495"/>
      <c r="E50" s="495"/>
      <c r="F50" s="496"/>
      <c r="G50" s="143">
        <v>0</v>
      </c>
      <c r="H50" s="145"/>
      <c r="I50" s="148">
        <v>0</v>
      </c>
      <c r="J50" s="136"/>
      <c r="K50" s="136"/>
      <c r="L50" s="137"/>
      <c r="M50" s="144">
        <f>G50*I50</f>
        <v>0</v>
      </c>
      <c r="N50" s="52"/>
    </row>
    <row r="51" spans="1:14" ht="15.75" thickBot="1" thickTop="1">
      <c r="A51" s="51"/>
      <c r="B51" s="450" t="s">
        <v>59</v>
      </c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121">
        <f>SUM(M46:M50)</f>
        <v>0</v>
      </c>
      <c r="N51" s="81"/>
    </row>
    <row r="53" spans="1:13" ht="16.5" customHeight="1">
      <c r="A53" s="51"/>
      <c r="B53" s="72" t="s">
        <v>60</v>
      </c>
      <c r="C53" s="73"/>
      <c r="D53" s="73"/>
      <c r="E53" s="73"/>
      <c r="F53" s="73"/>
      <c r="G53" s="73"/>
      <c r="H53" s="73"/>
      <c r="I53" s="73"/>
      <c r="J53" s="80"/>
      <c r="L53" s="476" t="s">
        <v>67</v>
      </c>
      <c r="M53" s="439"/>
    </row>
    <row r="54" spans="1:13" ht="16.5" customHeight="1">
      <c r="A54" s="51"/>
      <c r="B54" s="89" t="s">
        <v>73</v>
      </c>
      <c r="C54" s="59"/>
      <c r="D54" s="59"/>
      <c r="E54" s="59"/>
      <c r="F54" s="59"/>
      <c r="G54" s="59"/>
      <c r="H54" s="59"/>
      <c r="I54" s="60"/>
      <c r="J54" s="119">
        <v>0</v>
      </c>
      <c r="L54" s="477"/>
      <c r="M54" s="478"/>
    </row>
    <row r="55" spans="1:13" ht="16.5" customHeight="1" thickBot="1">
      <c r="A55" s="51"/>
      <c r="B55" s="62" t="s">
        <v>74</v>
      </c>
      <c r="C55" s="63"/>
      <c r="D55" s="63"/>
      <c r="E55" s="63"/>
      <c r="F55" s="63"/>
      <c r="G55" s="63"/>
      <c r="H55" s="63"/>
      <c r="I55" s="64"/>
      <c r="J55" s="120">
        <v>0</v>
      </c>
      <c r="K55" s="52"/>
      <c r="L55" s="455">
        <f>SUM(J56,M51)</f>
        <v>0</v>
      </c>
      <c r="M55" s="456"/>
    </row>
    <row r="56" spans="1:13" ht="16.5" customHeight="1" thickBot="1" thickTop="1">
      <c r="A56" s="51"/>
      <c r="B56" s="71" t="s">
        <v>58</v>
      </c>
      <c r="C56" s="57"/>
      <c r="D56" s="57"/>
      <c r="E56" s="57"/>
      <c r="F56" s="57"/>
      <c r="G56" s="57"/>
      <c r="H56" s="57"/>
      <c r="I56" s="61"/>
      <c r="J56" s="88">
        <f>SUM(J54:J55)</f>
        <v>0</v>
      </c>
      <c r="L56" s="457"/>
      <c r="M56" s="458"/>
    </row>
    <row r="57" spans="2:13" ht="16.5" customHeight="1" thickBot="1">
      <c r="B57" s="52"/>
      <c r="C57" s="52"/>
      <c r="D57" s="52"/>
      <c r="E57" s="52"/>
      <c r="F57" s="52"/>
      <c r="G57" s="52"/>
      <c r="L57" s="459"/>
      <c r="M57" s="460"/>
    </row>
    <row r="58" spans="2:10" ht="12.75">
      <c r="B58" s="52"/>
      <c r="F58" s="52"/>
      <c r="G58" s="52"/>
      <c r="H58" s="52"/>
      <c r="I58" s="52"/>
      <c r="J58" s="52"/>
    </row>
    <row r="59" spans="2:9" ht="12.75">
      <c r="B59" s="52"/>
      <c r="C59" s="52"/>
      <c r="D59" s="52"/>
      <c r="E59" s="52"/>
      <c r="F59" s="52"/>
      <c r="G59" s="52"/>
      <c r="H59" s="52"/>
      <c r="I59" s="52"/>
    </row>
    <row r="60" spans="2:10" ht="13.5" thickBot="1">
      <c r="B60" s="52"/>
      <c r="C60" s="52"/>
      <c r="D60" s="52"/>
      <c r="E60" s="52"/>
      <c r="F60" s="52"/>
      <c r="G60" s="52"/>
      <c r="J60" s="52"/>
    </row>
    <row r="61" spans="2:13" ht="16.5" customHeight="1" thickBot="1">
      <c r="B61" s="52"/>
      <c r="C61" s="52"/>
      <c r="D61" s="52"/>
      <c r="E61" s="52"/>
      <c r="F61" s="52"/>
      <c r="G61" s="52"/>
      <c r="K61" s="479" t="s">
        <v>2</v>
      </c>
      <c r="L61" s="480"/>
      <c r="M61" s="481"/>
    </row>
    <row r="62" spans="6:13" ht="16.5" customHeight="1">
      <c r="F62" s="52"/>
      <c r="G62" s="52"/>
      <c r="K62" s="482" t="s">
        <v>68</v>
      </c>
      <c r="L62" s="484"/>
      <c r="M62" s="87">
        <f>J39</f>
        <v>0</v>
      </c>
    </row>
    <row r="63" spans="11:13" ht="16.5" customHeight="1" thickBot="1">
      <c r="K63" s="485" t="s">
        <v>4</v>
      </c>
      <c r="L63" s="487"/>
      <c r="M63" s="122">
        <f>L55</f>
        <v>0</v>
      </c>
    </row>
    <row r="64" spans="11:13" ht="31.5" customHeight="1" thickBot="1">
      <c r="K64" s="497" t="s">
        <v>63</v>
      </c>
      <c r="L64" s="498"/>
      <c r="M64" s="123">
        <f>SUM(M62:M63)</f>
        <v>0</v>
      </c>
    </row>
    <row r="65" spans="11:13" ht="16.5" customHeight="1" thickBot="1">
      <c r="K65" s="491" t="s">
        <v>3</v>
      </c>
      <c r="L65" s="492"/>
      <c r="M65" s="149">
        <f>ROUND(M64,-2)</f>
        <v>0</v>
      </c>
    </row>
    <row r="66" spans="11:13" ht="16.5" customHeight="1">
      <c r="K66" s="493"/>
      <c r="L66" s="493"/>
      <c r="M66" s="150"/>
    </row>
    <row r="67" ht="12.75">
      <c r="M67" s="52"/>
    </row>
    <row r="108" ht="12.75">
      <c r="A108" s="9" t="s">
        <v>43</v>
      </c>
    </row>
    <row r="109" ht="12.75">
      <c r="A109" s="9" t="s">
        <v>40</v>
      </c>
    </row>
    <row r="110" ht="12.75">
      <c r="A110" s="9" t="s">
        <v>41</v>
      </c>
    </row>
  </sheetData>
  <sheetProtection/>
  <mergeCells count="30">
    <mergeCell ref="K37:K38"/>
    <mergeCell ref="L37:M39"/>
    <mergeCell ref="B38:C38"/>
    <mergeCell ref="C39:E40"/>
    <mergeCell ref="B30:C30"/>
    <mergeCell ref="B2:M2"/>
    <mergeCell ref="B3:C3"/>
    <mergeCell ref="D3:E3"/>
    <mergeCell ref="B5:B8"/>
    <mergeCell ref="B29:C29"/>
    <mergeCell ref="C45:F45"/>
    <mergeCell ref="C46:F46"/>
    <mergeCell ref="C47:F47"/>
    <mergeCell ref="C48:F48"/>
    <mergeCell ref="L53:M54"/>
    <mergeCell ref="B32:C32"/>
    <mergeCell ref="B33:C33"/>
    <mergeCell ref="L36:M36"/>
    <mergeCell ref="B37:C37"/>
    <mergeCell ref="E37:E38"/>
    <mergeCell ref="K65:L65"/>
    <mergeCell ref="K66:L66"/>
    <mergeCell ref="C49:F49"/>
    <mergeCell ref="C50:F50"/>
    <mergeCell ref="B51:L51"/>
    <mergeCell ref="L55:M57"/>
    <mergeCell ref="K61:M61"/>
    <mergeCell ref="K62:L62"/>
    <mergeCell ref="K63:L63"/>
    <mergeCell ref="K64:L64"/>
  </mergeCells>
  <conditionalFormatting sqref="F3 B3 P3">
    <cfRule type="cellIs" priority="1" dxfId="3" operator="notEqual" stopIfTrue="1">
      <formula>"&lt;Date&gt;"</formula>
    </cfRule>
  </conditionalFormatting>
  <conditionalFormatting sqref="D3:E3">
    <cfRule type="cellIs" priority="2" dxfId="3" operator="notEqual" stopIfTrue="1">
      <formula>"&lt;Name&gt;"</formula>
    </cfRule>
  </conditionalFormatting>
  <conditionalFormatting sqref="H26:L26">
    <cfRule type="cellIs" priority="3" dxfId="4" operator="notBetween" stopIfTrue="1">
      <formula>-1000000</formula>
      <formula>1000000</formula>
    </cfRule>
  </conditionalFormatting>
  <conditionalFormatting sqref="B2:P2">
    <cfRule type="cellIs" priority="4" dxfId="3" operator="notEqual" stopIfTrue="1">
      <formula>"&lt;Re-Scope Item Title&gt;"</formula>
    </cfRule>
  </conditionalFormatting>
  <conditionalFormatting sqref="L37:M39">
    <cfRule type="cellIs" priority="5" dxfId="2" operator="equal" stopIfTrue="1">
      <formula>"Adjust Overhead Rate and Fee"</formula>
    </cfRule>
  </conditionalFormatting>
  <dataValidations count="1">
    <dataValidation type="list" allowBlank="1" showInputMessage="1" showErrorMessage="1" sqref="D7:L7">
      <formula1>$A$108:$A$110</formula1>
    </dataValidation>
  </dataValidations>
  <printOptions horizontalCentered="1" verticalCentered="1"/>
  <pageMargins left="0.75" right="0.75" top="0.48" bottom="0.46" header="0.25" footer="0.32"/>
  <pageSetup fitToHeight="1" fitToWidth="1" horizontalDpi="600" verticalDpi="600" orientation="landscape" scale="55" r:id="rId2"/>
  <headerFooter alignWithMargins="0">
    <oddHeader>&amp;L&amp;"Arial,Bold"&amp;16NORTH TEXAS TOLLWAY AUTHORITY -- WORK AUTHORIZATION No. 12&amp;R&amp;"Arial,Bold"&amp;12Tab: &amp;A</oddHeader>
    <oddFooter>&amp;L&amp;Z&amp;F&amp;RPrinted at &amp;T on &amp;D</oddFooter>
  </headerFooter>
  <ignoredErrors>
    <ignoredError sqref="I37:I3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P110"/>
  <sheetViews>
    <sheetView zoomScale="70" zoomScaleNormal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2.421875" style="9" customWidth="1"/>
    <col min="2" max="2" width="3.421875" style="9" customWidth="1"/>
    <col min="3" max="3" width="36.8515625" style="9" customWidth="1"/>
    <col min="4" max="13" width="17.7109375" style="9" customWidth="1"/>
    <col min="14" max="16384" width="9.140625" style="9" customWidth="1"/>
  </cols>
  <sheetData>
    <row r="2" spans="2:16" ht="20.25">
      <c r="B2" s="437" t="s">
        <v>21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8"/>
      <c r="O2" s="48"/>
      <c r="P2" s="48"/>
    </row>
    <row r="3" spans="2:16" ht="18">
      <c r="B3" s="509" t="s">
        <v>66</v>
      </c>
      <c r="C3" s="509"/>
      <c r="D3" s="510" t="s">
        <v>70</v>
      </c>
      <c r="E3" s="510"/>
      <c r="F3" s="116" t="s">
        <v>71</v>
      </c>
      <c r="P3" s="48"/>
    </row>
    <row r="4" spans="2:16" ht="11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2" ht="17.25" customHeight="1">
      <c r="A5" s="11"/>
      <c r="B5" s="511" t="s">
        <v>45</v>
      </c>
      <c r="C5" s="44" t="s">
        <v>50</v>
      </c>
      <c r="D5" s="42" t="s">
        <v>22</v>
      </c>
      <c r="E5" s="42" t="s">
        <v>24</v>
      </c>
      <c r="F5" s="42" t="s">
        <v>26</v>
      </c>
      <c r="G5" s="42" t="s">
        <v>27</v>
      </c>
      <c r="H5" s="42" t="s">
        <v>28</v>
      </c>
      <c r="I5" s="42" t="s">
        <v>29</v>
      </c>
      <c r="J5" s="42" t="s">
        <v>30</v>
      </c>
      <c r="K5" s="42" t="s">
        <v>31</v>
      </c>
      <c r="L5" s="42" t="s">
        <v>32</v>
      </c>
    </row>
    <row r="6" spans="1:12" ht="17.25" customHeight="1">
      <c r="A6" s="11"/>
      <c r="B6" s="512"/>
      <c r="C6" s="45" t="s">
        <v>51</v>
      </c>
      <c r="D6" s="43" t="s">
        <v>23</v>
      </c>
      <c r="E6" s="43" t="s">
        <v>25</v>
      </c>
      <c r="F6" s="43" t="s">
        <v>33</v>
      </c>
      <c r="G6" s="43" t="s">
        <v>34</v>
      </c>
      <c r="H6" s="43" t="s">
        <v>35</v>
      </c>
      <c r="I6" s="43" t="s">
        <v>36</v>
      </c>
      <c r="J6" s="43" t="s">
        <v>37</v>
      </c>
      <c r="K6" s="43" t="s">
        <v>38</v>
      </c>
      <c r="L6" s="43" t="s">
        <v>39</v>
      </c>
    </row>
    <row r="7" spans="2:12" ht="17.25" customHeight="1">
      <c r="B7" s="512"/>
      <c r="C7" s="46" t="s">
        <v>44</v>
      </c>
      <c r="D7" s="5" t="s">
        <v>43</v>
      </c>
      <c r="E7" s="5" t="s">
        <v>43</v>
      </c>
      <c r="F7" s="5" t="s">
        <v>43</v>
      </c>
      <c r="G7" s="5" t="s">
        <v>43</v>
      </c>
      <c r="H7" s="5" t="s">
        <v>43</v>
      </c>
      <c r="I7" s="5" t="s">
        <v>43</v>
      </c>
      <c r="J7" s="5" t="s">
        <v>43</v>
      </c>
      <c r="K7" s="5" t="s">
        <v>43</v>
      </c>
      <c r="L7" s="5" t="s">
        <v>43</v>
      </c>
    </row>
    <row r="8" spans="2:12" ht="17.25">
      <c r="B8" s="513"/>
      <c r="C8" s="47" t="s">
        <v>57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7">
        <v>0</v>
      </c>
      <c r="J8" s="7">
        <v>0</v>
      </c>
      <c r="K8" s="8">
        <v>0</v>
      </c>
      <c r="L8" s="8">
        <v>0</v>
      </c>
    </row>
    <row r="9" spans="2:12" ht="3" customHeight="1">
      <c r="B9" s="85"/>
      <c r="C9" s="84"/>
      <c r="D9" s="86"/>
      <c r="E9" s="86"/>
      <c r="F9" s="86"/>
      <c r="G9" s="86"/>
      <c r="H9" s="86"/>
      <c r="I9" s="86"/>
      <c r="J9" s="86"/>
      <c r="K9" s="86"/>
      <c r="L9" s="86"/>
    </row>
    <row r="10" ht="19.5" customHeight="1">
      <c r="C10" s="58" t="s">
        <v>64</v>
      </c>
    </row>
    <row r="11" spans="2:13" ht="15.75">
      <c r="B11" s="102" t="s">
        <v>65</v>
      </c>
      <c r="C11" s="103"/>
      <c r="D11" s="104"/>
      <c r="E11" s="105"/>
      <c r="F11" s="106"/>
      <c r="G11" s="106"/>
      <c r="H11" s="106"/>
      <c r="I11" s="106"/>
      <c r="J11" s="106"/>
      <c r="K11" s="106"/>
      <c r="L11" s="106"/>
      <c r="M11" s="107"/>
    </row>
    <row r="12" spans="2:13" ht="14.25">
      <c r="B12" s="12" t="s">
        <v>5</v>
      </c>
      <c r="C12" s="74"/>
      <c r="D12" s="13"/>
      <c r="E12" s="13"/>
      <c r="F12" s="13"/>
      <c r="G12" s="13"/>
      <c r="H12" s="14"/>
      <c r="I12" s="15"/>
      <c r="J12" s="15"/>
      <c r="K12" s="15"/>
      <c r="L12" s="16"/>
      <c r="M12" s="17">
        <f>SUM(D12:L12)</f>
        <v>0</v>
      </c>
    </row>
    <row r="13" spans="2:13" ht="14.25">
      <c r="B13" s="18" t="s">
        <v>6</v>
      </c>
      <c r="C13" s="75"/>
      <c r="D13" s="19"/>
      <c r="E13" s="19"/>
      <c r="F13" s="19"/>
      <c r="G13" s="19"/>
      <c r="H13" s="20"/>
      <c r="I13" s="21"/>
      <c r="J13" s="22"/>
      <c r="K13" s="22"/>
      <c r="L13" s="23"/>
      <c r="M13" s="24">
        <f aca="true" t="shared" si="0" ref="M13:M26">SUM(D13:L13)</f>
        <v>0</v>
      </c>
    </row>
    <row r="14" spans="2:16" ht="14.25">
      <c r="B14" s="18" t="s">
        <v>7</v>
      </c>
      <c r="C14" s="75"/>
      <c r="D14" s="19"/>
      <c r="E14" s="19"/>
      <c r="F14" s="19"/>
      <c r="G14" s="19"/>
      <c r="H14" s="20"/>
      <c r="I14" s="21"/>
      <c r="J14" s="22"/>
      <c r="K14" s="22"/>
      <c r="L14" s="23"/>
      <c r="M14" s="24">
        <f t="shared" si="0"/>
        <v>0</v>
      </c>
      <c r="P14" s="9" t="s">
        <v>42</v>
      </c>
    </row>
    <row r="15" spans="2:13" ht="14.25">
      <c r="B15" s="18" t="s">
        <v>8</v>
      </c>
      <c r="C15" s="75"/>
      <c r="D15" s="19"/>
      <c r="E15" s="19"/>
      <c r="F15" s="19"/>
      <c r="G15" s="19"/>
      <c r="H15" s="20"/>
      <c r="I15" s="21"/>
      <c r="J15" s="22"/>
      <c r="K15" s="22"/>
      <c r="L15" s="23"/>
      <c r="M15" s="24">
        <f t="shared" si="0"/>
        <v>0</v>
      </c>
    </row>
    <row r="16" spans="2:13" ht="14.25">
      <c r="B16" s="18" t="s">
        <v>9</v>
      </c>
      <c r="C16" s="75"/>
      <c r="D16" s="19"/>
      <c r="E16" s="19"/>
      <c r="F16" s="19"/>
      <c r="G16" s="19"/>
      <c r="H16" s="20"/>
      <c r="I16" s="22"/>
      <c r="J16" s="22"/>
      <c r="K16" s="22"/>
      <c r="L16" s="23"/>
      <c r="M16" s="24">
        <f t="shared" si="0"/>
        <v>0</v>
      </c>
    </row>
    <row r="17" spans="2:13" ht="14.25">
      <c r="B17" s="18" t="s">
        <v>10</v>
      </c>
      <c r="C17" s="75"/>
      <c r="D17" s="19"/>
      <c r="E17" s="19"/>
      <c r="F17" s="19"/>
      <c r="G17" s="19"/>
      <c r="H17" s="20"/>
      <c r="I17" s="22"/>
      <c r="J17" s="22"/>
      <c r="K17" s="22"/>
      <c r="L17" s="23"/>
      <c r="M17" s="24">
        <f t="shared" si="0"/>
        <v>0</v>
      </c>
    </row>
    <row r="18" spans="2:13" ht="14.25">
      <c r="B18" s="18" t="s">
        <v>11</v>
      </c>
      <c r="C18" s="75"/>
      <c r="D18" s="19"/>
      <c r="E18" s="19"/>
      <c r="F18" s="19"/>
      <c r="G18" s="19"/>
      <c r="H18" s="20"/>
      <c r="I18" s="22"/>
      <c r="J18" s="22"/>
      <c r="K18" s="22"/>
      <c r="L18" s="23"/>
      <c r="M18" s="24">
        <f t="shared" si="0"/>
        <v>0</v>
      </c>
    </row>
    <row r="19" spans="2:13" ht="14.25">
      <c r="B19" s="18" t="s">
        <v>12</v>
      </c>
      <c r="C19" s="75"/>
      <c r="D19" s="25"/>
      <c r="E19" s="25"/>
      <c r="F19" s="25"/>
      <c r="G19" s="25"/>
      <c r="H19" s="20"/>
      <c r="I19" s="22"/>
      <c r="J19" s="22"/>
      <c r="K19" s="22"/>
      <c r="L19" s="23"/>
      <c r="M19" s="24">
        <f t="shared" si="0"/>
        <v>0</v>
      </c>
    </row>
    <row r="20" spans="2:13" ht="14.25">
      <c r="B20" s="18" t="s">
        <v>13</v>
      </c>
      <c r="C20" s="75"/>
      <c r="D20" s="25"/>
      <c r="E20" s="25"/>
      <c r="F20" s="25"/>
      <c r="G20" s="25"/>
      <c r="H20" s="20"/>
      <c r="I20" s="22"/>
      <c r="J20" s="22"/>
      <c r="K20" s="22"/>
      <c r="L20" s="23"/>
      <c r="M20" s="24">
        <f t="shared" si="0"/>
        <v>0</v>
      </c>
    </row>
    <row r="21" spans="2:13" ht="14.25">
      <c r="B21" s="18" t="s">
        <v>14</v>
      </c>
      <c r="C21" s="75"/>
      <c r="D21" s="25"/>
      <c r="E21" s="25"/>
      <c r="F21" s="25"/>
      <c r="G21" s="25"/>
      <c r="H21" s="20"/>
      <c r="I21" s="22"/>
      <c r="J21" s="22"/>
      <c r="K21" s="22"/>
      <c r="L21" s="23"/>
      <c r="M21" s="24">
        <f t="shared" si="0"/>
        <v>0</v>
      </c>
    </row>
    <row r="22" spans="2:13" ht="14.25">
      <c r="B22" s="18" t="s">
        <v>15</v>
      </c>
      <c r="C22" s="75"/>
      <c r="D22" s="20"/>
      <c r="E22" s="20"/>
      <c r="F22" s="20"/>
      <c r="G22" s="20"/>
      <c r="H22" s="20"/>
      <c r="I22" s="26"/>
      <c r="J22" s="20"/>
      <c r="K22" s="20"/>
      <c r="L22" s="27"/>
      <c r="M22" s="24">
        <f t="shared" si="0"/>
        <v>0</v>
      </c>
    </row>
    <row r="23" spans="2:13" ht="14.25">
      <c r="B23" s="18" t="s">
        <v>16</v>
      </c>
      <c r="C23" s="75"/>
      <c r="D23" s="19"/>
      <c r="E23" s="19"/>
      <c r="F23" s="19"/>
      <c r="G23" s="19"/>
      <c r="H23" s="20"/>
      <c r="I23" s="26"/>
      <c r="J23" s="20"/>
      <c r="K23" s="20"/>
      <c r="L23" s="27"/>
      <c r="M23" s="28">
        <f t="shared" si="0"/>
        <v>0</v>
      </c>
    </row>
    <row r="24" spans="2:13" ht="14.25">
      <c r="B24" s="18" t="s">
        <v>17</v>
      </c>
      <c r="C24" s="75"/>
      <c r="D24" s="19"/>
      <c r="E24" s="19"/>
      <c r="F24" s="19"/>
      <c r="G24" s="19"/>
      <c r="H24" s="20"/>
      <c r="I24" s="26"/>
      <c r="J24" s="20"/>
      <c r="K24" s="20"/>
      <c r="L24" s="27"/>
      <c r="M24" s="24">
        <f t="shared" si="0"/>
        <v>0</v>
      </c>
    </row>
    <row r="25" spans="2:13" ht="15" thickBot="1">
      <c r="B25" s="29" t="s">
        <v>18</v>
      </c>
      <c r="C25" s="76"/>
      <c r="D25" s="30"/>
      <c r="E25" s="30"/>
      <c r="F25" s="30"/>
      <c r="G25" s="30"/>
      <c r="H25" s="30"/>
      <c r="I25" s="30"/>
      <c r="J25" s="31"/>
      <c r="K25" s="31"/>
      <c r="L25" s="32"/>
      <c r="M25" s="33">
        <f t="shared" si="0"/>
        <v>0</v>
      </c>
    </row>
    <row r="26" spans="2:13" ht="16.5" thickTop="1">
      <c r="B26" s="127"/>
      <c r="C26" s="128" t="s">
        <v>61</v>
      </c>
      <c r="D26" s="1">
        <f>SUM(D12:D25)</f>
        <v>0</v>
      </c>
      <c r="E26" s="1">
        <f aca="true" t="shared" si="1" ref="E26:L26">SUM(E12:E25)</f>
        <v>0</v>
      </c>
      <c r="F26" s="1">
        <f t="shared" si="1"/>
        <v>0</v>
      </c>
      <c r="G26" s="1">
        <f t="shared" si="1"/>
        <v>0</v>
      </c>
      <c r="H26" s="2">
        <f t="shared" si="1"/>
        <v>0</v>
      </c>
      <c r="I26" s="2">
        <f t="shared" si="1"/>
        <v>0</v>
      </c>
      <c r="J26" s="2">
        <f t="shared" si="1"/>
        <v>0</v>
      </c>
      <c r="K26" s="2">
        <f t="shared" si="1"/>
        <v>0</v>
      </c>
      <c r="L26" s="3">
        <f t="shared" si="1"/>
        <v>0</v>
      </c>
      <c r="M26" s="4">
        <f t="shared" si="0"/>
        <v>0</v>
      </c>
    </row>
    <row r="27" spans="4:13" ht="9.75" customHeight="1"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ht="9.75" customHeight="1">
      <c r="M28" s="52"/>
    </row>
    <row r="29" spans="2:13" ht="15.75">
      <c r="B29" s="440" t="s">
        <v>46</v>
      </c>
      <c r="C29" s="441"/>
      <c r="D29" s="36">
        <f aca="true" t="shared" si="2" ref="D29:L29">IF(D$7="ON-SITE",D$26,0)</f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  <c r="H29" s="36">
        <f t="shared" si="2"/>
        <v>0</v>
      </c>
      <c r="I29" s="36">
        <f t="shared" si="2"/>
        <v>0</v>
      </c>
      <c r="J29" s="36">
        <f t="shared" si="2"/>
        <v>0</v>
      </c>
      <c r="K29" s="36">
        <f t="shared" si="2"/>
        <v>0</v>
      </c>
      <c r="L29" s="37">
        <f t="shared" si="2"/>
        <v>0</v>
      </c>
      <c r="M29" s="38">
        <f>SUM(D29:L29)</f>
        <v>0</v>
      </c>
    </row>
    <row r="30" spans="2:13" ht="16.5" thickBot="1">
      <c r="B30" s="440" t="s">
        <v>47</v>
      </c>
      <c r="C30" s="441"/>
      <c r="D30" s="39">
        <f aca="true" t="shared" si="3" ref="D30:L30">IF(D$7="OFF-SITE",D$26,0)</f>
        <v>0</v>
      </c>
      <c r="E30" s="39">
        <f t="shared" si="3"/>
        <v>0</v>
      </c>
      <c r="F30" s="39">
        <f t="shared" si="3"/>
        <v>0</v>
      </c>
      <c r="G30" s="39">
        <f t="shared" si="3"/>
        <v>0</v>
      </c>
      <c r="H30" s="39">
        <f t="shared" si="3"/>
        <v>0</v>
      </c>
      <c r="I30" s="39">
        <f t="shared" si="3"/>
        <v>0</v>
      </c>
      <c r="J30" s="39">
        <f t="shared" si="3"/>
        <v>0</v>
      </c>
      <c r="K30" s="39">
        <f t="shared" si="3"/>
        <v>0</v>
      </c>
      <c r="L30" s="40">
        <f t="shared" si="3"/>
        <v>0</v>
      </c>
      <c r="M30" s="41">
        <f>SUM(D30:L30)</f>
        <v>0</v>
      </c>
    </row>
    <row r="31" spans="2:3" ht="7.5" customHeight="1">
      <c r="B31" s="49"/>
      <c r="C31" s="49"/>
    </row>
    <row r="32" spans="2:13" ht="15.75">
      <c r="B32" s="440" t="s">
        <v>48</v>
      </c>
      <c r="C32" s="441"/>
      <c r="D32" s="65">
        <f>IF(ISERROR(D$8*D29),0,D29*D$8)</f>
        <v>0</v>
      </c>
      <c r="E32" s="65">
        <f aca="true" t="shared" si="4" ref="E32:L32">IF(ISERROR(E$8*E29),0,E29*E$8)</f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65">
        <f t="shared" si="4"/>
        <v>0</v>
      </c>
      <c r="J32" s="65">
        <f t="shared" si="4"/>
        <v>0</v>
      </c>
      <c r="K32" s="65">
        <f t="shared" si="4"/>
        <v>0</v>
      </c>
      <c r="L32" s="66">
        <f t="shared" si="4"/>
        <v>0</v>
      </c>
      <c r="M32" s="67">
        <f>SUM(D32:L32)</f>
        <v>0</v>
      </c>
    </row>
    <row r="33" spans="2:13" ht="16.5" thickBot="1">
      <c r="B33" s="440" t="s">
        <v>49</v>
      </c>
      <c r="C33" s="441"/>
      <c r="D33" s="68">
        <f aca="true" t="shared" si="5" ref="D33:L33">IF(ISERROR(D$8*D30),0,D30*D$8)</f>
        <v>0</v>
      </c>
      <c r="E33" s="68">
        <f t="shared" si="5"/>
        <v>0</v>
      </c>
      <c r="F33" s="68">
        <f t="shared" si="5"/>
        <v>0</v>
      </c>
      <c r="G33" s="68">
        <f t="shared" si="5"/>
        <v>0</v>
      </c>
      <c r="H33" s="68">
        <f t="shared" si="5"/>
        <v>0</v>
      </c>
      <c r="I33" s="68">
        <f t="shared" si="5"/>
        <v>0</v>
      </c>
      <c r="J33" s="68">
        <f t="shared" si="5"/>
        <v>0</v>
      </c>
      <c r="K33" s="68">
        <f t="shared" si="5"/>
        <v>0</v>
      </c>
      <c r="L33" s="69">
        <f t="shared" si="5"/>
        <v>0</v>
      </c>
      <c r="M33" s="70">
        <f>SUM(D33:L33)</f>
        <v>0</v>
      </c>
    </row>
    <row r="34" spans="2:13" ht="7.5" customHeight="1">
      <c r="B34" s="53"/>
      <c r="C34" s="53"/>
      <c r="D34" s="55"/>
      <c r="E34" s="55"/>
      <c r="F34" s="55"/>
      <c r="G34" s="55"/>
      <c r="H34" s="55"/>
      <c r="I34" s="55"/>
      <c r="J34" s="55"/>
      <c r="K34" s="55"/>
      <c r="L34" s="56"/>
      <c r="M34" s="56"/>
    </row>
    <row r="35" spans="2:13" ht="7.5" customHeight="1">
      <c r="B35" s="53"/>
      <c r="C35" s="53"/>
      <c r="D35" s="34"/>
      <c r="E35" s="34"/>
      <c r="F35" s="34"/>
      <c r="G35" s="34"/>
      <c r="H35" s="34"/>
      <c r="I35" s="34"/>
      <c r="J35" s="34"/>
      <c r="L35" s="52"/>
      <c r="M35" s="52"/>
    </row>
    <row r="36" spans="2:14" ht="33" customHeight="1" thickBot="1">
      <c r="B36" s="49"/>
      <c r="C36" s="92"/>
      <c r="D36" s="101" t="s">
        <v>72</v>
      </c>
      <c r="E36" s="97" t="s">
        <v>1</v>
      </c>
      <c r="F36" s="98" t="s">
        <v>52</v>
      </c>
      <c r="G36" s="99" t="s">
        <v>0</v>
      </c>
      <c r="H36" s="99" t="s">
        <v>53</v>
      </c>
      <c r="I36" s="99" t="s">
        <v>1</v>
      </c>
      <c r="J36" s="100" t="s">
        <v>54</v>
      </c>
      <c r="K36" s="94"/>
      <c r="L36" s="438" t="s">
        <v>69</v>
      </c>
      <c r="M36" s="439"/>
      <c r="N36" s="50"/>
    </row>
    <row r="37" spans="2:15" ht="16.5" customHeight="1">
      <c r="B37" s="461" t="s">
        <v>55</v>
      </c>
      <c r="C37" s="441"/>
      <c r="D37" s="117">
        <v>0</v>
      </c>
      <c r="E37" s="499">
        <v>0</v>
      </c>
      <c r="F37" s="95">
        <f>M32</f>
        <v>0</v>
      </c>
      <c r="G37" s="95">
        <f>D37*F37</f>
        <v>0</v>
      </c>
      <c r="H37" s="95">
        <f>SUM(F37:G37)</f>
        <v>0</v>
      </c>
      <c r="I37" s="95">
        <f>$E$37*H37</f>
        <v>0</v>
      </c>
      <c r="J37" s="96">
        <f>SUM(H37:I37)</f>
        <v>0</v>
      </c>
      <c r="K37" s="501"/>
      <c r="L37" s="502">
        <f>IF(C39="",J39,"Adjust Overhead Rate and Fee")</f>
        <v>0</v>
      </c>
      <c r="M37" s="503"/>
      <c r="N37" s="54"/>
      <c r="O37" s="54"/>
    </row>
    <row r="38" spans="2:15" ht="16.5" customHeight="1" thickBot="1">
      <c r="B38" s="461" t="s">
        <v>56</v>
      </c>
      <c r="C38" s="441"/>
      <c r="D38" s="118">
        <v>0</v>
      </c>
      <c r="E38" s="500"/>
      <c r="F38" s="77">
        <f>M33</f>
        <v>0</v>
      </c>
      <c r="G38" s="77">
        <f>D38*F38</f>
        <v>0</v>
      </c>
      <c r="H38" s="77">
        <f>SUM(F38:G38)</f>
        <v>0</v>
      </c>
      <c r="I38" s="77">
        <f>$E$37*H38</f>
        <v>0</v>
      </c>
      <c r="J38" s="111">
        <f>SUM(H38:I38)</f>
        <v>0</v>
      </c>
      <c r="K38" s="501"/>
      <c r="L38" s="504"/>
      <c r="M38" s="505"/>
      <c r="N38" s="54"/>
      <c r="O38" s="54"/>
    </row>
    <row r="39" spans="2:15" ht="16.5" customHeight="1" thickBot="1">
      <c r="B39" s="35"/>
      <c r="C39" s="508">
        <f>IF(OR((D37+1)*(1+E37)&gt;3,(D38+1)*(1+E37)&gt;3),"Adjust Overhead Rate and Fee for a maximum Multiplier of 3.0000 -- "&amp;"currently "&amp;ROUND((1+D37)*(1+E37),4)&amp;" &amp; "&amp;ROUND((1+D38)*(1+E37),4)&amp;".","")</f>
      </c>
      <c r="D39" s="508"/>
      <c r="E39" s="508"/>
      <c r="F39" s="108">
        <f>SUM(F37:F38)</f>
        <v>0</v>
      </c>
      <c r="G39" s="109">
        <f>SUM(G37:G38)</f>
        <v>0</v>
      </c>
      <c r="H39" s="109">
        <f>SUM(H37:H38)</f>
        <v>0</v>
      </c>
      <c r="I39" s="109">
        <f>SUM(I37:I38)</f>
        <v>0</v>
      </c>
      <c r="J39" s="110">
        <f>SUM(J37:J38)</f>
        <v>0</v>
      </c>
      <c r="K39" s="93"/>
      <c r="L39" s="506"/>
      <c r="M39" s="507"/>
      <c r="N39" s="54"/>
      <c r="O39" s="54"/>
    </row>
    <row r="40" spans="2:14" ht="12.75" customHeight="1">
      <c r="B40" s="52"/>
      <c r="C40" s="508"/>
      <c r="D40" s="508"/>
      <c r="E40" s="508"/>
      <c r="F40" s="52"/>
      <c r="G40" s="52"/>
      <c r="H40" s="52"/>
      <c r="I40" s="52"/>
      <c r="J40" s="52"/>
      <c r="K40" s="52"/>
      <c r="L40" s="52"/>
      <c r="M40" s="113"/>
      <c r="N40" s="52"/>
    </row>
    <row r="41" spans="2:14" ht="6.75" customHeight="1" thickBo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78"/>
      <c r="N41" s="52"/>
    </row>
    <row r="42" spans="2:14" ht="6.75" customHeight="1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3"/>
      <c r="N42" s="52"/>
    </row>
    <row r="44" spans="2:14" ht="15.75">
      <c r="B44" s="72" t="s">
        <v>76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80"/>
      <c r="N44" s="52"/>
    </row>
    <row r="45" spans="2:14" ht="15.75">
      <c r="B45" s="129"/>
      <c r="C45" s="469" t="s">
        <v>77</v>
      </c>
      <c r="D45" s="469"/>
      <c r="E45" s="469"/>
      <c r="F45" s="469"/>
      <c r="G45" s="132" t="s">
        <v>78</v>
      </c>
      <c r="H45" s="132" t="s">
        <v>79</v>
      </c>
      <c r="I45" s="132" t="s">
        <v>80</v>
      </c>
      <c r="J45" s="133"/>
      <c r="K45" s="133"/>
      <c r="L45" s="130"/>
      <c r="M45" s="131"/>
      <c r="N45" s="52"/>
    </row>
    <row r="46" spans="1:14" ht="13.5" customHeight="1">
      <c r="A46" s="51"/>
      <c r="B46" s="91" t="s">
        <v>5</v>
      </c>
      <c r="C46" s="470"/>
      <c r="D46" s="471"/>
      <c r="E46" s="471"/>
      <c r="F46" s="472"/>
      <c r="G46" s="138">
        <v>0</v>
      </c>
      <c r="H46" s="125"/>
      <c r="I46" s="146">
        <v>0</v>
      </c>
      <c r="J46" s="134"/>
      <c r="K46" s="134"/>
      <c r="L46" s="135"/>
      <c r="M46" s="114">
        <f>G46*I46</f>
        <v>0</v>
      </c>
      <c r="N46" s="52"/>
    </row>
    <row r="47" spans="1:14" ht="13.5" customHeight="1">
      <c r="A47" s="51"/>
      <c r="B47" s="90" t="s">
        <v>6</v>
      </c>
      <c r="C47" s="466"/>
      <c r="D47" s="467"/>
      <c r="E47" s="467"/>
      <c r="F47" s="468"/>
      <c r="G47" s="139">
        <v>0</v>
      </c>
      <c r="H47" s="126"/>
      <c r="I47" s="147">
        <v>0</v>
      </c>
      <c r="J47" s="140"/>
      <c r="K47" s="141"/>
      <c r="L47" s="142"/>
      <c r="M47" s="115">
        <f>G47*I47</f>
        <v>0</v>
      </c>
      <c r="N47" s="52"/>
    </row>
    <row r="48" spans="1:14" ht="13.5" customHeight="1">
      <c r="A48" s="51"/>
      <c r="B48" s="90" t="s">
        <v>7</v>
      </c>
      <c r="C48" s="466"/>
      <c r="D48" s="467"/>
      <c r="E48" s="467"/>
      <c r="F48" s="468"/>
      <c r="G48" s="139">
        <v>0</v>
      </c>
      <c r="H48" s="126"/>
      <c r="I48" s="147">
        <v>0</v>
      </c>
      <c r="J48" s="140"/>
      <c r="K48" s="141"/>
      <c r="L48" s="142"/>
      <c r="M48" s="115">
        <f>G48*I48</f>
        <v>0</v>
      </c>
      <c r="N48" s="52"/>
    </row>
    <row r="49" spans="1:14" ht="13.5" customHeight="1">
      <c r="A49" s="51"/>
      <c r="B49" s="90" t="s">
        <v>8</v>
      </c>
      <c r="C49" s="466"/>
      <c r="D49" s="467"/>
      <c r="E49" s="467"/>
      <c r="F49" s="468"/>
      <c r="G49" s="139">
        <v>0</v>
      </c>
      <c r="H49" s="126"/>
      <c r="I49" s="147">
        <v>0</v>
      </c>
      <c r="J49" s="140"/>
      <c r="K49" s="141"/>
      <c r="L49" s="142"/>
      <c r="M49" s="115">
        <f>G49*I49</f>
        <v>0</v>
      </c>
      <c r="N49" s="52"/>
    </row>
    <row r="50" spans="1:14" ht="13.5" customHeight="1" thickBot="1">
      <c r="A50" s="51"/>
      <c r="B50" s="79" t="s">
        <v>9</v>
      </c>
      <c r="C50" s="494"/>
      <c r="D50" s="495"/>
      <c r="E50" s="495"/>
      <c r="F50" s="496"/>
      <c r="G50" s="143">
        <v>0</v>
      </c>
      <c r="H50" s="145"/>
      <c r="I50" s="148">
        <v>0</v>
      </c>
      <c r="J50" s="136"/>
      <c r="K50" s="136"/>
      <c r="L50" s="137"/>
      <c r="M50" s="144">
        <f>G50*I50</f>
        <v>0</v>
      </c>
      <c r="N50" s="52"/>
    </row>
    <row r="51" spans="1:14" ht="15.75" thickBot="1" thickTop="1">
      <c r="A51" s="51"/>
      <c r="B51" s="450" t="s">
        <v>59</v>
      </c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121">
        <f>SUM(M46:M50)</f>
        <v>0</v>
      </c>
      <c r="N51" s="81"/>
    </row>
    <row r="53" spans="1:13" ht="16.5" customHeight="1">
      <c r="A53" s="51"/>
      <c r="B53" s="72" t="s">
        <v>60</v>
      </c>
      <c r="C53" s="73"/>
      <c r="D53" s="73"/>
      <c r="E53" s="73"/>
      <c r="F53" s="73"/>
      <c r="G53" s="73"/>
      <c r="H53" s="73"/>
      <c r="I53" s="73"/>
      <c r="J53" s="80"/>
      <c r="L53" s="476" t="s">
        <v>67</v>
      </c>
      <c r="M53" s="439"/>
    </row>
    <row r="54" spans="1:13" ht="16.5" customHeight="1">
      <c r="A54" s="51"/>
      <c r="B54" s="89" t="s">
        <v>73</v>
      </c>
      <c r="C54" s="59"/>
      <c r="D54" s="59"/>
      <c r="E54" s="59"/>
      <c r="F54" s="59"/>
      <c r="G54" s="59"/>
      <c r="H54" s="59"/>
      <c r="I54" s="60"/>
      <c r="J54" s="119">
        <v>0</v>
      </c>
      <c r="L54" s="477"/>
      <c r="M54" s="478"/>
    </row>
    <row r="55" spans="1:13" ht="16.5" customHeight="1" thickBot="1">
      <c r="A55" s="51"/>
      <c r="B55" s="62" t="s">
        <v>75</v>
      </c>
      <c r="C55" s="63"/>
      <c r="D55" s="63"/>
      <c r="E55" s="63"/>
      <c r="F55" s="63"/>
      <c r="G55" s="63"/>
      <c r="H55" s="63"/>
      <c r="I55" s="64"/>
      <c r="J55" s="120">
        <v>0</v>
      </c>
      <c r="K55" s="52"/>
      <c r="L55" s="455">
        <f>SUM(J56,M51)</f>
        <v>0</v>
      </c>
      <c r="M55" s="456"/>
    </row>
    <row r="56" spans="1:13" ht="16.5" customHeight="1" thickBot="1" thickTop="1">
      <c r="A56" s="51"/>
      <c r="B56" s="71" t="s">
        <v>58</v>
      </c>
      <c r="C56" s="57"/>
      <c r="D56" s="57"/>
      <c r="E56" s="57"/>
      <c r="F56" s="57"/>
      <c r="G56" s="57"/>
      <c r="H56" s="57"/>
      <c r="I56" s="61"/>
      <c r="J56" s="88">
        <f>SUM(J54:J55)</f>
        <v>0</v>
      </c>
      <c r="L56" s="457"/>
      <c r="M56" s="458"/>
    </row>
    <row r="57" spans="2:13" ht="16.5" customHeight="1" thickBot="1">
      <c r="B57" s="52"/>
      <c r="C57" s="52"/>
      <c r="D57" s="52"/>
      <c r="E57" s="52"/>
      <c r="F57" s="52"/>
      <c r="G57" s="52"/>
      <c r="L57" s="459"/>
      <c r="M57" s="460"/>
    </row>
    <row r="58" spans="2:10" ht="12.75">
      <c r="B58" s="52"/>
      <c r="F58" s="52"/>
      <c r="G58" s="52"/>
      <c r="H58" s="52"/>
      <c r="I58" s="52"/>
      <c r="J58" s="52"/>
    </row>
    <row r="59" spans="2:9" ht="12.75">
      <c r="B59" s="52"/>
      <c r="C59" s="52"/>
      <c r="D59" s="52"/>
      <c r="E59" s="52"/>
      <c r="F59" s="52"/>
      <c r="G59" s="52"/>
      <c r="H59" s="52"/>
      <c r="I59" s="52"/>
    </row>
    <row r="60" spans="2:10" ht="13.5" thickBot="1">
      <c r="B60" s="52"/>
      <c r="C60" s="52"/>
      <c r="D60" s="52"/>
      <c r="E60" s="52"/>
      <c r="F60" s="52"/>
      <c r="G60" s="52"/>
      <c r="J60" s="52"/>
    </row>
    <row r="61" spans="2:13" ht="16.5" customHeight="1" thickBot="1">
      <c r="B61" s="52"/>
      <c r="C61" s="52"/>
      <c r="D61" s="52"/>
      <c r="E61" s="52"/>
      <c r="F61" s="52"/>
      <c r="G61" s="52"/>
      <c r="K61" s="479" t="s">
        <v>2</v>
      </c>
      <c r="L61" s="480"/>
      <c r="M61" s="481"/>
    </row>
    <row r="62" spans="6:13" ht="16.5" customHeight="1">
      <c r="F62" s="52"/>
      <c r="G62" s="52"/>
      <c r="K62" s="482" t="s">
        <v>68</v>
      </c>
      <c r="L62" s="484"/>
      <c r="M62" s="87">
        <f>J39</f>
        <v>0</v>
      </c>
    </row>
    <row r="63" spans="11:13" ht="16.5" customHeight="1" thickBot="1">
      <c r="K63" s="485" t="s">
        <v>4</v>
      </c>
      <c r="L63" s="487"/>
      <c r="M63" s="124">
        <f>L55</f>
        <v>0</v>
      </c>
    </row>
    <row r="64" spans="11:13" ht="31.5" customHeight="1" thickBot="1">
      <c r="K64" s="488" t="s">
        <v>63</v>
      </c>
      <c r="L64" s="490"/>
      <c r="M64" s="123">
        <f>SUM(M62:M63)</f>
        <v>0</v>
      </c>
    </row>
    <row r="65" spans="11:13" ht="16.5" customHeight="1">
      <c r="K65" s="514" t="s">
        <v>3</v>
      </c>
      <c r="L65" s="515"/>
      <c r="M65" s="112">
        <f>ROUND(M64,-2)</f>
        <v>0</v>
      </c>
    </row>
    <row r="66" spans="11:14" ht="16.5" customHeight="1">
      <c r="K66" s="516"/>
      <c r="L66" s="516"/>
      <c r="M66" s="151"/>
      <c r="N66" s="52"/>
    </row>
    <row r="67" spans="11:13" ht="12.75">
      <c r="K67" s="52"/>
      <c r="L67" s="52"/>
      <c r="M67" s="52"/>
    </row>
    <row r="68" spans="11:13" ht="12.75">
      <c r="K68" s="52"/>
      <c r="L68" s="52"/>
      <c r="M68" s="52"/>
    </row>
    <row r="69" spans="11:13" ht="12.75">
      <c r="K69" s="52"/>
      <c r="L69" s="52"/>
      <c r="M69" s="52"/>
    </row>
    <row r="70" spans="11:13" ht="12.75">
      <c r="K70" s="52"/>
      <c r="L70" s="52"/>
      <c r="M70" s="52"/>
    </row>
    <row r="71" spans="11:13" ht="12.75">
      <c r="K71" s="52"/>
      <c r="L71" s="52"/>
      <c r="M71" s="52"/>
    </row>
    <row r="72" spans="11:13" ht="12.75">
      <c r="K72" s="52"/>
      <c r="L72" s="52"/>
      <c r="M72" s="52"/>
    </row>
    <row r="108" ht="12.75">
      <c r="A108" s="9" t="s">
        <v>43</v>
      </c>
    </row>
    <row r="109" ht="12.75">
      <c r="A109" s="9" t="s">
        <v>40</v>
      </c>
    </row>
    <row r="110" ht="12.75">
      <c r="A110" s="9" t="s">
        <v>41</v>
      </c>
    </row>
  </sheetData>
  <sheetProtection/>
  <mergeCells count="30">
    <mergeCell ref="L37:M39"/>
    <mergeCell ref="B38:C38"/>
    <mergeCell ref="C39:E40"/>
    <mergeCell ref="B30:C30"/>
    <mergeCell ref="B32:C32"/>
    <mergeCell ref="B2:M2"/>
    <mergeCell ref="B3:C3"/>
    <mergeCell ref="D3:E3"/>
    <mergeCell ref="B5:B8"/>
    <mergeCell ref="B29:C29"/>
    <mergeCell ref="K63:L63"/>
    <mergeCell ref="K64:L64"/>
    <mergeCell ref="B51:L51"/>
    <mergeCell ref="C49:F49"/>
    <mergeCell ref="C50:F50"/>
    <mergeCell ref="B33:C33"/>
    <mergeCell ref="L36:M36"/>
    <mergeCell ref="B37:C37"/>
    <mergeCell ref="E37:E38"/>
    <mergeCell ref="K37:K38"/>
    <mergeCell ref="K65:L65"/>
    <mergeCell ref="K66:L66"/>
    <mergeCell ref="C45:F45"/>
    <mergeCell ref="C46:F46"/>
    <mergeCell ref="C47:F47"/>
    <mergeCell ref="C48:F48"/>
    <mergeCell ref="L53:M54"/>
    <mergeCell ref="L55:M57"/>
    <mergeCell ref="K61:M61"/>
    <mergeCell ref="K62:L62"/>
  </mergeCells>
  <conditionalFormatting sqref="F3 B3 P3">
    <cfRule type="cellIs" priority="1" dxfId="3" operator="notEqual" stopIfTrue="1">
      <formula>"&lt;Date&gt;"</formula>
    </cfRule>
  </conditionalFormatting>
  <conditionalFormatting sqref="D3:E3">
    <cfRule type="cellIs" priority="2" dxfId="3" operator="notEqual" stopIfTrue="1">
      <formula>"&lt;Name&gt;"</formula>
    </cfRule>
  </conditionalFormatting>
  <conditionalFormatting sqref="H26:L26">
    <cfRule type="cellIs" priority="3" dxfId="4" operator="notBetween" stopIfTrue="1">
      <formula>-1000000</formula>
      <formula>1000000</formula>
    </cfRule>
  </conditionalFormatting>
  <conditionalFormatting sqref="B2:P2">
    <cfRule type="cellIs" priority="4" dxfId="3" operator="notEqual" stopIfTrue="1">
      <formula>"&lt;Re-Scope Item Title&gt;"</formula>
    </cfRule>
  </conditionalFormatting>
  <conditionalFormatting sqref="L37:M39">
    <cfRule type="cellIs" priority="5" dxfId="2" operator="equal" stopIfTrue="1">
      <formula>"Adjust Overhead Rate and Fee"</formula>
    </cfRule>
  </conditionalFormatting>
  <dataValidations count="1">
    <dataValidation type="list" allowBlank="1" showInputMessage="1" showErrorMessage="1" sqref="D7:L7">
      <formula1>$A$108:$A$110</formula1>
    </dataValidation>
  </dataValidations>
  <printOptions horizontalCentered="1" verticalCentered="1"/>
  <pageMargins left="0.75" right="0.75" top="0.48" bottom="0.46" header="0.25" footer="0.32"/>
  <pageSetup fitToHeight="1" fitToWidth="1" horizontalDpi="600" verticalDpi="600" orientation="landscape" scale="55" r:id="rId2"/>
  <headerFooter alignWithMargins="0">
    <oddHeader>&amp;L&amp;"Arial,Bold"&amp;16NORTH TEXAS TOLLWAY AUTHORITY -- WORK AUTHORIZATION No. 12&amp;R&amp;"Arial,Bold"&amp;12Tab: &amp;A</oddHeader>
    <oddFooter>&amp;L&amp;Z&amp;F&amp;RPrinted at &amp;T on &amp;D</oddFooter>
  </headerFooter>
  <ignoredErrors>
    <ignoredError sqref="I37:I3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7"/>
  <sheetViews>
    <sheetView zoomScale="70" zoomScaleNormal="70" zoomScalePageLayoutView="0" workbookViewId="0" topLeftCell="A1">
      <selection activeCell="D75" sqref="D75"/>
    </sheetView>
  </sheetViews>
  <sheetFormatPr defaultColWidth="9.140625" defaultRowHeight="12.75"/>
  <cols>
    <col min="1" max="1" width="2.421875" style="0" customWidth="1"/>
    <col min="2" max="2" width="4.28125" style="0" customWidth="1"/>
    <col min="3" max="3" width="40.8515625" style="0" customWidth="1"/>
    <col min="4" max="4" width="12.7109375" style="0" customWidth="1"/>
    <col min="5" max="5" width="12.421875" style="0" customWidth="1"/>
    <col min="6" max="6" width="12.00390625" style="0" customWidth="1"/>
    <col min="7" max="7" width="11.57421875" style="0" customWidth="1"/>
    <col min="8" max="8" width="14.00390625" style="0" customWidth="1"/>
    <col min="9" max="9" width="12.7109375" style="0" customWidth="1"/>
    <col min="10" max="10" width="14.00390625" style="0" customWidth="1"/>
    <col min="11" max="11" width="12.28125" style="0" customWidth="1"/>
    <col min="12" max="12" width="11.7109375" style="0" customWidth="1"/>
    <col min="13" max="13" width="13.57421875" style="0" customWidth="1"/>
    <col min="14" max="14" width="11.7109375" style="0" customWidth="1"/>
    <col min="15" max="15" width="13.7109375" style="0" customWidth="1"/>
    <col min="16" max="16" width="12.28125" style="0" customWidth="1"/>
    <col min="17" max="17" width="11.421875" style="0" customWidth="1"/>
    <col min="18" max="18" width="11.28125" style="0" customWidth="1"/>
    <col min="19" max="19" width="10.7109375" style="0" customWidth="1"/>
    <col min="20" max="20" width="10.00390625" style="0" customWidth="1"/>
    <col min="21" max="21" width="15.140625" style="0" customWidth="1"/>
    <col min="22" max="22" width="33.28125" style="0" customWidth="1"/>
    <col min="23" max="23" width="62.00390625" style="0" customWidth="1"/>
    <col min="26" max="26" width="8.57421875" style="0" customWidth="1"/>
    <col min="27" max="27" width="9.140625" style="0" hidden="1" customWidth="1"/>
  </cols>
  <sheetData>
    <row r="1" spans="1:23" ht="20.25">
      <c r="A1" s="166"/>
      <c r="B1" s="568" t="str">
        <f>'Prime Consultant'!$B$2</f>
        <v>Cost Estimate for &lt;&lt;Corridor Name&gt;&gt; Construction Manager Consultant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</row>
    <row r="2" spans="1:23" ht="20.25">
      <c r="A2" s="166"/>
      <c r="B2" s="568" t="str">
        <f>'Prime Consultant'!$B$3</f>
        <v>Section XX: &lt;&lt;Enter NTP and Final completion dates&gt;&gt;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</row>
    <row r="3" spans="1:23" ht="20.25">
      <c r="A3" s="166"/>
      <c r="B3" s="569" t="str">
        <f>'Prime Consultant'!B4</f>
        <v>Prepared by:  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70"/>
      <c r="S3" s="570"/>
      <c r="T3" s="570"/>
      <c r="U3" s="570"/>
      <c r="V3" s="167"/>
      <c r="W3" s="167"/>
    </row>
    <row r="4" spans="1:23" ht="20.25">
      <c r="A4" s="166"/>
      <c r="B4" s="243" t="str">
        <f>'Prime Consultant'!$B$5</f>
        <v>Contract: xxxxx-xxx-xx-xx-xx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57"/>
      <c r="S4" s="257"/>
      <c r="T4" s="257"/>
      <c r="U4" s="257"/>
      <c r="V4" s="167"/>
      <c r="W4" s="167"/>
    </row>
    <row r="5" spans="1:23" ht="15.75">
      <c r="A5" s="166"/>
      <c r="B5" s="571" t="str">
        <f>'Prime Consultant'!$B$6</f>
        <v>Date prepared: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201"/>
      <c r="T5" s="202"/>
      <c r="U5" s="201"/>
      <c r="V5" s="166"/>
      <c r="W5" s="166"/>
    </row>
    <row r="6" spans="1:23" ht="18">
      <c r="A6" s="166"/>
      <c r="B6" s="169"/>
      <c r="C6" s="169"/>
      <c r="D6" s="331">
        <v>1</v>
      </c>
      <c r="E6" s="331">
        <v>2</v>
      </c>
      <c r="F6" s="331">
        <v>3</v>
      </c>
      <c r="G6" s="331">
        <v>4</v>
      </c>
      <c r="H6" s="331">
        <v>5</v>
      </c>
      <c r="I6" s="331">
        <v>6</v>
      </c>
      <c r="J6" s="332" t="s">
        <v>194</v>
      </c>
      <c r="K6" s="331">
        <v>10</v>
      </c>
      <c r="L6" s="331">
        <v>11</v>
      </c>
      <c r="M6" s="331">
        <v>12</v>
      </c>
      <c r="N6" s="331">
        <v>13</v>
      </c>
      <c r="O6" s="331">
        <v>14</v>
      </c>
      <c r="P6" s="331">
        <v>15</v>
      </c>
      <c r="Q6" s="169"/>
      <c r="R6" s="169"/>
      <c r="S6" s="169"/>
      <c r="T6" s="169"/>
      <c r="U6" s="169"/>
      <c r="V6" s="169"/>
      <c r="W6" s="169"/>
    </row>
    <row r="7" spans="1:23" ht="39.75" customHeight="1">
      <c r="A7" s="166"/>
      <c r="B7" s="573" t="s">
        <v>45</v>
      </c>
      <c r="C7" s="170"/>
      <c r="D7" s="315" t="s">
        <v>84</v>
      </c>
      <c r="E7" s="315" t="s">
        <v>85</v>
      </c>
      <c r="F7" s="315" t="s">
        <v>86</v>
      </c>
      <c r="G7" s="315" t="s">
        <v>87</v>
      </c>
      <c r="H7" s="315" t="s">
        <v>203</v>
      </c>
      <c r="I7" s="414" t="s">
        <v>210</v>
      </c>
      <c r="J7" s="315" t="s">
        <v>198</v>
      </c>
      <c r="K7" s="315" t="s">
        <v>88</v>
      </c>
      <c r="L7" s="315" t="s">
        <v>164</v>
      </c>
      <c r="M7" s="401" t="s">
        <v>193</v>
      </c>
      <c r="N7" s="315" t="s">
        <v>197</v>
      </c>
      <c r="O7" s="315" t="s">
        <v>90</v>
      </c>
      <c r="P7" s="315" t="s">
        <v>89</v>
      </c>
      <c r="Q7" s="576"/>
      <c r="R7" s="577"/>
      <c r="S7" s="577"/>
      <c r="T7" s="577"/>
      <c r="U7" s="577"/>
      <c r="V7" s="577"/>
      <c r="W7" s="577"/>
    </row>
    <row r="8" spans="1:23" ht="15.75" thickBot="1">
      <c r="A8" s="166"/>
      <c r="B8" s="574"/>
      <c r="C8" s="295" t="s">
        <v>188</v>
      </c>
      <c r="D8" s="297"/>
      <c r="E8" s="297"/>
      <c r="F8" s="297"/>
      <c r="G8" s="297"/>
      <c r="H8" s="297"/>
      <c r="I8" s="415"/>
      <c r="J8" s="297"/>
      <c r="K8" s="297"/>
      <c r="L8" s="297"/>
      <c r="M8" s="402"/>
      <c r="N8" s="296"/>
      <c r="O8" s="297"/>
      <c r="P8" s="297"/>
      <c r="Q8" s="578"/>
      <c r="R8" s="579"/>
      <c r="S8" s="579"/>
      <c r="T8" s="579"/>
      <c r="U8" s="579"/>
      <c r="V8" s="579"/>
      <c r="W8" s="579"/>
    </row>
    <row r="9" spans="1:23" ht="27.75" customHeight="1" thickTop="1">
      <c r="A9" s="166"/>
      <c r="B9" s="574"/>
      <c r="C9" s="295"/>
      <c r="D9" s="588">
        <f>'Labor Schedule'!$C$9</f>
        <v>0</v>
      </c>
      <c r="E9" s="588">
        <f>'Labor Schedule'!$C$10</f>
        <v>0</v>
      </c>
      <c r="F9" s="588">
        <f>'Labor Schedule'!$C$19</f>
        <v>0</v>
      </c>
      <c r="G9" s="588">
        <f>'Labor Schedule'!$C$11</f>
        <v>0</v>
      </c>
      <c r="H9" s="596">
        <f>'Labor Schedule'!$C$12</f>
        <v>0</v>
      </c>
      <c r="I9" s="599">
        <f>'Labor Schedule'!$C$13</f>
        <v>0</v>
      </c>
      <c r="J9" s="588">
        <f>'Labor Schedule'!$C$14</f>
        <v>0</v>
      </c>
      <c r="K9" s="588">
        <f>'Labor Schedule'!$C$18</f>
        <v>0</v>
      </c>
      <c r="L9" s="588">
        <f>'Labor Schedule'!$C$17</f>
        <v>0</v>
      </c>
      <c r="M9" s="593">
        <f>'Labor Schedule'!$C$21</f>
        <v>0</v>
      </c>
      <c r="N9" s="588">
        <f>'Labor Schedule'!$C$20</f>
        <v>0</v>
      </c>
      <c r="O9" s="588">
        <f>'Labor Schedule'!$C$22</f>
        <v>0</v>
      </c>
      <c r="P9" s="588" t="str">
        <f>'Labor Schedule'!$AK$23</f>
        <v>Admin/Booker Keeper</v>
      </c>
      <c r="Q9" s="585"/>
      <c r="R9" s="586"/>
      <c r="S9" s="586"/>
      <c r="T9" s="586"/>
      <c r="U9" s="586"/>
      <c r="V9" s="586"/>
      <c r="W9" s="587"/>
    </row>
    <row r="10" spans="1:23" ht="42" customHeight="1">
      <c r="A10" s="166"/>
      <c r="B10" s="574"/>
      <c r="C10" s="295" t="s">
        <v>160</v>
      </c>
      <c r="D10" s="591"/>
      <c r="E10" s="591"/>
      <c r="F10" s="591"/>
      <c r="G10" s="589"/>
      <c r="H10" s="597"/>
      <c r="I10" s="600"/>
      <c r="J10" s="589"/>
      <c r="K10" s="589"/>
      <c r="L10" s="589"/>
      <c r="M10" s="594"/>
      <c r="N10" s="589"/>
      <c r="O10" s="589"/>
      <c r="P10" s="589"/>
      <c r="Q10" s="582"/>
      <c r="R10" s="583"/>
      <c r="S10" s="583"/>
      <c r="T10" s="583"/>
      <c r="U10" s="583"/>
      <c r="V10" s="583"/>
      <c r="W10" s="584"/>
    </row>
    <row r="11" spans="1:23" ht="44.25" customHeight="1">
      <c r="A11" s="166"/>
      <c r="B11" s="574"/>
      <c r="C11" s="295" t="s">
        <v>159</v>
      </c>
      <c r="D11" s="592"/>
      <c r="E11" s="592"/>
      <c r="F11" s="592"/>
      <c r="G11" s="590"/>
      <c r="H11" s="598"/>
      <c r="I11" s="601"/>
      <c r="J11" s="590"/>
      <c r="K11" s="590"/>
      <c r="L11" s="590"/>
      <c r="M11" s="595"/>
      <c r="N11" s="590"/>
      <c r="O11" s="590"/>
      <c r="P11" s="590"/>
      <c r="Q11" s="582"/>
      <c r="R11" s="583"/>
      <c r="S11" s="583"/>
      <c r="T11" s="583"/>
      <c r="U11" s="583"/>
      <c r="V11" s="583"/>
      <c r="W11" s="584"/>
    </row>
    <row r="12" spans="1:23" ht="15.75" customHeight="1">
      <c r="A12" s="166"/>
      <c r="B12" s="574"/>
      <c r="C12" s="171" t="s">
        <v>179</v>
      </c>
      <c r="D12" s="311"/>
      <c r="E12" s="311"/>
      <c r="F12" s="312"/>
      <c r="G12" s="311"/>
      <c r="H12" s="311"/>
      <c r="I12" s="416"/>
      <c r="J12" s="313"/>
      <c r="K12" s="311"/>
      <c r="L12" s="312"/>
      <c r="M12" s="403"/>
      <c r="N12" s="311"/>
      <c r="O12" s="312"/>
      <c r="P12" s="313"/>
      <c r="Q12" s="608"/>
      <c r="R12" s="609"/>
      <c r="S12" s="609"/>
      <c r="T12" s="609"/>
      <c r="U12" s="609"/>
      <c r="V12" s="609"/>
      <c r="W12" s="610"/>
    </row>
    <row r="13" spans="1:23" ht="14.25" customHeight="1">
      <c r="A13" s="166"/>
      <c r="B13" s="574"/>
      <c r="C13" s="423" t="s">
        <v>215</v>
      </c>
      <c r="D13" s="314"/>
      <c r="E13" s="314"/>
      <c r="F13" s="314"/>
      <c r="G13" s="314"/>
      <c r="H13" s="314"/>
      <c r="I13" s="417"/>
      <c r="J13" s="314"/>
      <c r="K13" s="314"/>
      <c r="L13" s="314"/>
      <c r="M13" s="404"/>
      <c r="N13" s="314"/>
      <c r="O13" s="314"/>
      <c r="P13" s="314"/>
      <c r="Q13" s="608"/>
      <c r="R13" s="609"/>
      <c r="S13" s="609"/>
      <c r="T13" s="609"/>
      <c r="U13" s="609"/>
      <c r="V13" s="609"/>
      <c r="W13" s="610"/>
    </row>
    <row r="14" spans="1:23" ht="15" customHeight="1">
      <c r="A14" s="166"/>
      <c r="B14" s="575"/>
      <c r="C14" s="270" t="s">
        <v>158</v>
      </c>
      <c r="D14" s="349">
        <f>'Labor Schedule'!$AI$9</f>
        <v>0</v>
      </c>
      <c r="E14" s="349">
        <f>'Labor Schedule'!$AI$10</f>
        <v>0</v>
      </c>
      <c r="F14" s="349">
        <f>'Labor Schedule'!$AI$19</f>
        <v>0</v>
      </c>
      <c r="G14" s="349">
        <f>'Labor Schedule'!$AI$12</f>
        <v>0</v>
      </c>
      <c r="H14" s="349">
        <f>'Labor Schedule'!AI12</f>
        <v>0</v>
      </c>
      <c r="I14" s="405">
        <f>'Labor Schedule'!$AI$13</f>
        <v>0</v>
      </c>
      <c r="J14" s="349">
        <f>SUM('Labor Schedule'!AI14:AI16)</f>
        <v>0</v>
      </c>
      <c r="K14" s="349">
        <f>'Labor Schedule'!$AI$18</f>
        <v>0</v>
      </c>
      <c r="L14" s="349">
        <f>'Labor Schedule'!$AI$17</f>
        <v>0</v>
      </c>
      <c r="M14" s="405">
        <f>'Labor Schedule'!$AI$21</f>
        <v>0</v>
      </c>
      <c r="N14" s="349">
        <f>'Labor Schedule'!$AI$20</f>
        <v>0</v>
      </c>
      <c r="O14" s="349">
        <f>'Labor Schedule'!$AI$22</f>
        <v>0</v>
      </c>
      <c r="P14" s="349">
        <f>'Labor Schedule'!$AI$23</f>
        <v>0</v>
      </c>
      <c r="Q14" s="580"/>
      <c r="R14" s="581"/>
      <c r="S14" s="581"/>
      <c r="T14" s="581"/>
      <c r="U14" s="581"/>
      <c r="V14" s="581"/>
      <c r="W14" s="581"/>
    </row>
    <row r="15" spans="1:23" ht="15">
      <c r="A15" s="166"/>
      <c r="B15" s="172"/>
      <c r="C15" s="173"/>
      <c r="D15" s="350">
        <f>SUM(D18:D68)</f>
        <v>0</v>
      </c>
      <c r="E15" s="350">
        <f aca="true" t="shared" si="0" ref="E15:P15">SUM(E18:E68)</f>
        <v>0</v>
      </c>
      <c r="F15" s="350">
        <f t="shared" si="0"/>
        <v>0</v>
      </c>
      <c r="G15" s="350">
        <f t="shared" si="0"/>
        <v>0</v>
      </c>
      <c r="H15" s="350">
        <f>SUM(H18:H68)</f>
        <v>0</v>
      </c>
      <c r="I15" s="406">
        <v>0</v>
      </c>
      <c r="J15" s="350">
        <f t="shared" si="0"/>
        <v>0</v>
      </c>
      <c r="K15" s="350">
        <f t="shared" si="0"/>
        <v>0</v>
      </c>
      <c r="L15" s="350">
        <f t="shared" si="0"/>
        <v>0</v>
      </c>
      <c r="M15" s="406">
        <f t="shared" si="0"/>
        <v>0</v>
      </c>
      <c r="N15" s="350">
        <f t="shared" si="0"/>
        <v>0</v>
      </c>
      <c r="O15" s="350">
        <f t="shared" si="0"/>
        <v>0</v>
      </c>
      <c r="P15" s="350">
        <f t="shared" si="0"/>
        <v>0</v>
      </c>
      <c r="Q15" s="271"/>
      <c r="R15" s="256"/>
      <c r="S15" s="256"/>
      <c r="T15" s="256"/>
      <c r="U15" s="256"/>
      <c r="V15" s="256"/>
      <c r="W15" s="256"/>
    </row>
    <row r="16" spans="1:23" ht="15.75">
      <c r="A16" s="166"/>
      <c r="B16" s="174" t="s">
        <v>216</v>
      </c>
      <c r="C16" s="175"/>
      <c r="D16" s="176"/>
      <c r="E16" s="177"/>
      <c r="F16" s="177"/>
      <c r="G16" s="177"/>
      <c r="H16" s="177"/>
      <c r="I16" s="407"/>
      <c r="J16" s="177"/>
      <c r="K16" s="177"/>
      <c r="L16" s="177"/>
      <c r="M16" s="407"/>
      <c r="N16" s="177"/>
      <c r="O16" s="177"/>
      <c r="P16" s="177"/>
      <c r="Q16" s="244"/>
      <c r="R16" s="245"/>
      <c r="S16" s="245"/>
      <c r="T16" s="245"/>
      <c r="U16" s="245"/>
      <c r="V16" s="245"/>
      <c r="W16" s="246"/>
    </row>
    <row r="17" spans="1:23" ht="15">
      <c r="A17" s="166"/>
      <c r="B17" s="220" t="s">
        <v>113</v>
      </c>
      <c r="C17" s="215" t="s">
        <v>97</v>
      </c>
      <c r="D17" s="254"/>
      <c r="E17" s="255"/>
      <c r="F17" s="255"/>
      <c r="G17" s="255"/>
      <c r="H17" s="255"/>
      <c r="I17" s="408"/>
      <c r="J17" s="255"/>
      <c r="K17" s="255"/>
      <c r="L17" s="255"/>
      <c r="M17" s="408"/>
      <c r="N17" s="255"/>
      <c r="O17" s="255"/>
      <c r="P17" s="255"/>
      <c r="Q17" s="252"/>
      <c r="R17" s="253"/>
      <c r="S17" s="253"/>
      <c r="T17" s="253"/>
      <c r="U17" s="253"/>
      <c r="V17" s="253"/>
      <c r="W17" s="253"/>
    </row>
    <row r="18" spans="1:23" ht="14.25">
      <c r="A18" s="166"/>
      <c r="B18" s="90">
        <v>1</v>
      </c>
      <c r="C18" s="224" t="s">
        <v>98</v>
      </c>
      <c r="D18" s="391"/>
      <c r="E18" s="391"/>
      <c r="F18" s="391"/>
      <c r="G18" s="391"/>
      <c r="H18" s="391"/>
      <c r="I18" s="409"/>
      <c r="J18" s="384"/>
      <c r="K18" s="384"/>
      <c r="L18" s="384"/>
      <c r="M18" s="409"/>
      <c r="N18" s="391"/>
      <c r="O18" s="384"/>
      <c r="P18" s="384"/>
      <c r="Q18" s="554"/>
      <c r="R18" s="566"/>
      <c r="S18" s="566"/>
      <c r="T18" s="566"/>
      <c r="U18" s="566"/>
      <c r="V18" s="566"/>
      <c r="W18" s="567"/>
    </row>
    <row r="19" spans="1:23" ht="14.25">
      <c r="A19" s="166"/>
      <c r="B19" s="90">
        <v>2</v>
      </c>
      <c r="C19" s="224" t="s">
        <v>99</v>
      </c>
      <c r="D19" s="392"/>
      <c r="E19" s="392"/>
      <c r="F19" s="392"/>
      <c r="G19" s="392"/>
      <c r="H19" s="392"/>
      <c r="I19" s="412"/>
      <c r="J19" s="384"/>
      <c r="K19" s="385"/>
      <c r="L19" s="384"/>
      <c r="M19" s="409"/>
      <c r="N19" s="391"/>
      <c r="O19" s="384"/>
      <c r="P19" s="384"/>
      <c r="Q19" s="544"/>
      <c r="R19" s="552"/>
      <c r="S19" s="552"/>
      <c r="T19" s="552"/>
      <c r="U19" s="552"/>
      <c r="V19" s="552"/>
      <c r="W19" s="553"/>
    </row>
    <row r="20" spans="1:23" ht="14.25">
      <c r="A20" s="166"/>
      <c r="B20" s="221" t="s">
        <v>114</v>
      </c>
      <c r="C20" s="215" t="s">
        <v>100</v>
      </c>
      <c r="D20" s="386"/>
      <c r="E20" s="386"/>
      <c r="F20" s="387"/>
      <c r="G20" s="387"/>
      <c r="H20" s="387"/>
      <c r="I20" s="409"/>
      <c r="J20" s="387"/>
      <c r="K20" s="387"/>
      <c r="L20" s="387"/>
      <c r="M20" s="409"/>
      <c r="N20" s="387"/>
      <c r="O20" s="387"/>
      <c r="P20" s="387"/>
      <c r="Q20" s="557"/>
      <c r="R20" s="558"/>
      <c r="S20" s="558"/>
      <c r="T20" s="558"/>
      <c r="U20" s="558"/>
      <c r="V20" s="558"/>
      <c r="W20" s="559"/>
    </row>
    <row r="21" spans="1:23" ht="14.25">
      <c r="A21" s="166"/>
      <c r="B21" s="90">
        <v>1</v>
      </c>
      <c r="C21" s="225" t="s">
        <v>95</v>
      </c>
      <c r="D21" s="392"/>
      <c r="E21" s="392"/>
      <c r="F21" s="384"/>
      <c r="G21" s="384"/>
      <c r="H21" s="384"/>
      <c r="I21" s="409"/>
      <c r="J21" s="384"/>
      <c r="K21" s="391"/>
      <c r="L21" s="384"/>
      <c r="M21" s="409"/>
      <c r="N21" s="384"/>
      <c r="O21" s="384"/>
      <c r="P21" s="391"/>
      <c r="Q21" s="544"/>
      <c r="R21" s="552"/>
      <c r="S21" s="552"/>
      <c r="T21" s="552"/>
      <c r="U21" s="552"/>
      <c r="V21" s="552"/>
      <c r="W21" s="553"/>
    </row>
    <row r="22" spans="1:23" ht="14.25">
      <c r="A22" s="166"/>
      <c r="B22" s="90">
        <v>2</v>
      </c>
      <c r="C22" s="224" t="s">
        <v>96</v>
      </c>
      <c r="D22" s="385"/>
      <c r="E22" s="385"/>
      <c r="F22" s="384"/>
      <c r="G22" s="384"/>
      <c r="H22" s="384"/>
      <c r="I22" s="409"/>
      <c r="J22" s="384"/>
      <c r="K22" s="384"/>
      <c r="L22" s="384"/>
      <c r="M22" s="409"/>
      <c r="N22" s="384"/>
      <c r="O22" s="384"/>
      <c r="P22" s="391"/>
      <c r="Q22" s="544"/>
      <c r="R22" s="552"/>
      <c r="S22" s="552"/>
      <c r="T22" s="552"/>
      <c r="U22" s="552"/>
      <c r="V22" s="552"/>
      <c r="W22" s="553"/>
    </row>
    <row r="23" spans="1:39" ht="14.25">
      <c r="A23" s="166"/>
      <c r="B23" s="90">
        <v>3</v>
      </c>
      <c r="C23" s="224" t="s">
        <v>101</v>
      </c>
      <c r="D23" s="385"/>
      <c r="E23" s="392"/>
      <c r="F23" s="384"/>
      <c r="G23" s="384"/>
      <c r="H23" s="384"/>
      <c r="I23" s="409"/>
      <c r="J23" s="384"/>
      <c r="K23" s="384"/>
      <c r="L23" s="384"/>
      <c r="M23" s="409"/>
      <c r="N23" s="384"/>
      <c r="O23" s="384"/>
      <c r="P23" s="384"/>
      <c r="Q23" s="544"/>
      <c r="R23" s="552"/>
      <c r="S23" s="552"/>
      <c r="T23" s="552"/>
      <c r="U23" s="552"/>
      <c r="V23" s="552"/>
      <c r="W23" s="553"/>
      <c r="AG23" s="602" t="s">
        <v>157</v>
      </c>
      <c r="AH23" s="603"/>
      <c r="AI23" s="603"/>
      <c r="AJ23" s="603"/>
      <c r="AK23" s="603"/>
      <c r="AL23" s="603"/>
      <c r="AM23" s="604"/>
    </row>
    <row r="24" spans="1:39" ht="14.25">
      <c r="A24" s="166"/>
      <c r="B24" s="90">
        <v>4</v>
      </c>
      <c r="C24" s="224" t="s">
        <v>152</v>
      </c>
      <c r="D24" s="392"/>
      <c r="E24" s="392"/>
      <c r="F24" s="384"/>
      <c r="G24" s="384"/>
      <c r="H24" s="384"/>
      <c r="I24" s="409"/>
      <c r="J24" s="384"/>
      <c r="K24" s="384"/>
      <c r="L24" s="384"/>
      <c r="M24" s="409"/>
      <c r="N24" s="384"/>
      <c r="O24" s="391"/>
      <c r="P24" s="384"/>
      <c r="Q24" s="544"/>
      <c r="R24" s="552"/>
      <c r="S24" s="552"/>
      <c r="T24" s="552"/>
      <c r="U24" s="552"/>
      <c r="V24" s="552"/>
      <c r="W24" s="553"/>
      <c r="AG24" s="605"/>
      <c r="AH24" s="606"/>
      <c r="AI24" s="606"/>
      <c r="AJ24" s="606"/>
      <c r="AK24" s="606"/>
      <c r="AL24" s="606"/>
      <c r="AM24" s="607"/>
    </row>
    <row r="25" spans="1:23" ht="14.25">
      <c r="A25" s="166"/>
      <c r="B25" s="90">
        <v>5</v>
      </c>
      <c r="C25" s="224" t="s">
        <v>103</v>
      </c>
      <c r="D25" s="385"/>
      <c r="E25" s="385"/>
      <c r="F25" s="384"/>
      <c r="G25" s="384"/>
      <c r="H25" s="384"/>
      <c r="I25" s="409"/>
      <c r="J25" s="384"/>
      <c r="K25" s="384"/>
      <c r="L25" s="384"/>
      <c r="M25" s="409"/>
      <c r="N25" s="384"/>
      <c r="O25" s="391"/>
      <c r="P25" s="384"/>
      <c r="Q25" s="544"/>
      <c r="R25" s="552"/>
      <c r="S25" s="552"/>
      <c r="T25" s="552"/>
      <c r="U25" s="552"/>
      <c r="V25" s="552"/>
      <c r="W25" s="553"/>
    </row>
    <row r="26" spans="1:23" ht="14.25">
      <c r="A26" s="166"/>
      <c r="B26" s="90">
        <v>6</v>
      </c>
      <c r="C26" s="224" t="s">
        <v>104</v>
      </c>
      <c r="D26" s="392"/>
      <c r="E26" s="385"/>
      <c r="F26" s="384"/>
      <c r="G26" s="384"/>
      <c r="H26" s="384"/>
      <c r="I26" s="409"/>
      <c r="J26" s="384"/>
      <c r="K26" s="391"/>
      <c r="L26" s="384"/>
      <c r="M26" s="409"/>
      <c r="N26" s="384"/>
      <c r="O26" s="391"/>
      <c r="P26" s="391"/>
      <c r="Q26" s="544"/>
      <c r="R26" s="552"/>
      <c r="S26" s="552"/>
      <c r="T26" s="552"/>
      <c r="U26" s="552"/>
      <c r="V26" s="552"/>
      <c r="W26" s="553"/>
    </row>
    <row r="27" spans="1:23" ht="14.25">
      <c r="A27" s="166"/>
      <c r="B27" s="221" t="s">
        <v>115</v>
      </c>
      <c r="C27" s="219" t="s">
        <v>105</v>
      </c>
      <c r="D27" s="386"/>
      <c r="E27" s="386"/>
      <c r="F27" s="387"/>
      <c r="G27" s="387"/>
      <c r="H27" s="387"/>
      <c r="I27" s="409"/>
      <c r="J27" s="387"/>
      <c r="K27" s="387"/>
      <c r="L27" s="387"/>
      <c r="M27" s="409"/>
      <c r="N27" s="387"/>
      <c r="O27" s="394"/>
      <c r="P27" s="387"/>
      <c r="Q27" s="557"/>
      <c r="R27" s="558"/>
      <c r="S27" s="558"/>
      <c r="T27" s="558"/>
      <c r="U27" s="558"/>
      <c r="V27" s="558"/>
      <c r="W27" s="559"/>
    </row>
    <row r="28" spans="1:23" ht="14.25">
      <c r="A28" s="166"/>
      <c r="B28" s="90">
        <v>1</v>
      </c>
      <c r="C28" s="224" t="s">
        <v>106</v>
      </c>
      <c r="D28" s="392"/>
      <c r="E28" s="392"/>
      <c r="F28" s="384"/>
      <c r="G28" s="384"/>
      <c r="H28" s="384"/>
      <c r="I28" s="409"/>
      <c r="J28" s="384"/>
      <c r="K28" s="384"/>
      <c r="L28" s="384"/>
      <c r="M28" s="409"/>
      <c r="N28" s="384"/>
      <c r="O28" s="391"/>
      <c r="P28" s="384"/>
      <c r="Q28" s="544"/>
      <c r="R28" s="552"/>
      <c r="S28" s="552"/>
      <c r="T28" s="552"/>
      <c r="U28" s="552"/>
      <c r="V28" s="552"/>
      <c r="W28" s="553"/>
    </row>
    <row r="29" spans="1:23" ht="14.25">
      <c r="A29" s="166"/>
      <c r="B29" s="90">
        <v>2</v>
      </c>
      <c r="C29" s="224" t="s">
        <v>107</v>
      </c>
      <c r="D29" s="392"/>
      <c r="E29" s="392"/>
      <c r="F29" s="384"/>
      <c r="G29" s="384"/>
      <c r="H29" s="384"/>
      <c r="I29" s="409"/>
      <c r="J29" s="384"/>
      <c r="K29" s="391"/>
      <c r="L29" s="384"/>
      <c r="M29" s="409"/>
      <c r="N29" s="384"/>
      <c r="O29" s="391"/>
      <c r="P29" s="384"/>
      <c r="Q29" s="544"/>
      <c r="R29" s="552"/>
      <c r="S29" s="552"/>
      <c r="T29" s="552"/>
      <c r="U29" s="552"/>
      <c r="V29" s="552"/>
      <c r="W29" s="553"/>
    </row>
    <row r="30" spans="1:23" ht="14.25">
      <c r="A30" s="166"/>
      <c r="B30" s="90">
        <v>3</v>
      </c>
      <c r="C30" s="224" t="s">
        <v>108</v>
      </c>
      <c r="D30" s="392"/>
      <c r="E30" s="392"/>
      <c r="F30" s="384"/>
      <c r="G30" s="384"/>
      <c r="H30" s="384"/>
      <c r="I30" s="409"/>
      <c r="J30" s="384"/>
      <c r="K30" s="384"/>
      <c r="L30" s="384"/>
      <c r="M30" s="409"/>
      <c r="N30" s="384"/>
      <c r="O30" s="391"/>
      <c r="P30" s="384"/>
      <c r="Q30" s="544"/>
      <c r="R30" s="552"/>
      <c r="S30" s="552"/>
      <c r="T30" s="552"/>
      <c r="U30" s="552"/>
      <c r="V30" s="552"/>
      <c r="W30" s="553"/>
    </row>
    <row r="31" spans="1:23" ht="14.25">
      <c r="A31" s="166"/>
      <c r="B31" s="216">
        <v>4</v>
      </c>
      <c r="C31" s="223" t="s">
        <v>109</v>
      </c>
      <c r="D31" s="385"/>
      <c r="E31" s="392"/>
      <c r="F31" s="384"/>
      <c r="G31" s="384"/>
      <c r="H31" s="384"/>
      <c r="I31" s="409"/>
      <c r="J31" s="384"/>
      <c r="K31" s="384"/>
      <c r="L31" s="384"/>
      <c r="M31" s="409"/>
      <c r="N31" s="384"/>
      <c r="O31" s="391"/>
      <c r="P31" s="384"/>
      <c r="Q31" s="544"/>
      <c r="R31" s="552"/>
      <c r="S31" s="552"/>
      <c r="T31" s="552"/>
      <c r="U31" s="552"/>
      <c r="V31" s="552"/>
      <c r="W31" s="553"/>
    </row>
    <row r="32" spans="1:23" ht="14.25">
      <c r="A32" s="166"/>
      <c r="B32" s="216">
        <v>5</v>
      </c>
      <c r="C32" s="223" t="s">
        <v>110</v>
      </c>
      <c r="D32" s="392"/>
      <c r="E32" s="392"/>
      <c r="F32" s="384"/>
      <c r="G32" s="384"/>
      <c r="H32" s="384"/>
      <c r="I32" s="409"/>
      <c r="J32" s="384"/>
      <c r="K32" s="392"/>
      <c r="L32" s="384"/>
      <c r="M32" s="409"/>
      <c r="N32" s="384"/>
      <c r="O32" s="391"/>
      <c r="P32" s="392"/>
      <c r="Q32" s="544"/>
      <c r="R32" s="552"/>
      <c r="S32" s="552"/>
      <c r="T32" s="552"/>
      <c r="U32" s="552"/>
      <c r="V32" s="552"/>
      <c r="W32" s="553"/>
    </row>
    <row r="33" spans="1:23" ht="14.25">
      <c r="A33" s="166"/>
      <c r="B33" s="222" t="s">
        <v>116</v>
      </c>
      <c r="C33" s="218" t="s">
        <v>111</v>
      </c>
      <c r="D33" s="386"/>
      <c r="E33" s="386"/>
      <c r="F33" s="387"/>
      <c r="G33" s="387"/>
      <c r="H33" s="387"/>
      <c r="I33" s="409"/>
      <c r="J33" s="387"/>
      <c r="K33" s="387"/>
      <c r="L33" s="387"/>
      <c r="M33" s="409"/>
      <c r="N33" s="387"/>
      <c r="O33" s="394"/>
      <c r="P33" s="387"/>
      <c r="Q33" s="557"/>
      <c r="R33" s="558"/>
      <c r="S33" s="558"/>
      <c r="T33" s="558"/>
      <c r="U33" s="558"/>
      <c r="V33" s="558"/>
      <c r="W33" s="559"/>
    </row>
    <row r="34" spans="1:23" ht="14.25">
      <c r="A34" s="166"/>
      <c r="B34" s="222" t="s">
        <v>117</v>
      </c>
      <c r="C34" s="218" t="s">
        <v>112</v>
      </c>
      <c r="D34" s="385"/>
      <c r="E34" s="385"/>
      <c r="F34" s="384"/>
      <c r="G34" s="384"/>
      <c r="H34" s="384"/>
      <c r="I34" s="409"/>
      <c r="J34" s="384"/>
      <c r="K34" s="384"/>
      <c r="L34" s="384"/>
      <c r="M34" s="409"/>
      <c r="N34" s="384"/>
      <c r="O34" s="391"/>
      <c r="P34" s="384"/>
      <c r="Q34" s="544"/>
      <c r="R34" s="552"/>
      <c r="S34" s="552"/>
      <c r="T34" s="552"/>
      <c r="U34" s="552"/>
      <c r="V34" s="552"/>
      <c r="W34" s="553"/>
    </row>
    <row r="35" spans="1:23" ht="14.25">
      <c r="A35" s="166"/>
      <c r="B35" s="216">
        <v>1</v>
      </c>
      <c r="C35" s="223" t="s">
        <v>118</v>
      </c>
      <c r="D35" s="392"/>
      <c r="E35" s="392"/>
      <c r="F35" s="384"/>
      <c r="G35" s="391"/>
      <c r="H35" s="384"/>
      <c r="I35" s="409"/>
      <c r="J35" s="384"/>
      <c r="K35" s="384"/>
      <c r="L35" s="384"/>
      <c r="M35" s="409"/>
      <c r="N35" s="384"/>
      <c r="O35" s="391"/>
      <c r="P35" s="391"/>
      <c r="Q35" s="544"/>
      <c r="R35" s="552"/>
      <c r="S35" s="552"/>
      <c r="T35" s="552"/>
      <c r="U35" s="552"/>
      <c r="V35" s="552"/>
      <c r="W35" s="553"/>
    </row>
    <row r="36" spans="1:23" ht="14.25">
      <c r="A36" s="166"/>
      <c r="B36" s="216">
        <v>2</v>
      </c>
      <c r="C36" s="223" t="s">
        <v>119</v>
      </c>
      <c r="D36" s="392"/>
      <c r="E36" s="385"/>
      <c r="F36" s="384"/>
      <c r="G36" s="391"/>
      <c r="H36" s="384"/>
      <c r="I36" s="409"/>
      <c r="J36" s="384"/>
      <c r="K36" s="391"/>
      <c r="L36" s="384"/>
      <c r="M36" s="409"/>
      <c r="N36" s="384"/>
      <c r="O36" s="391"/>
      <c r="P36" s="384"/>
      <c r="Q36" s="544"/>
      <c r="R36" s="552"/>
      <c r="S36" s="552"/>
      <c r="T36" s="552"/>
      <c r="U36" s="552"/>
      <c r="V36" s="552"/>
      <c r="W36" s="553"/>
    </row>
    <row r="37" spans="1:23" ht="14.25">
      <c r="A37" s="166"/>
      <c r="B37" s="216">
        <v>3</v>
      </c>
      <c r="C37" s="223" t="s">
        <v>120</v>
      </c>
      <c r="D37" s="392"/>
      <c r="E37" s="385"/>
      <c r="F37" s="384"/>
      <c r="G37" s="391"/>
      <c r="H37" s="388"/>
      <c r="I37" s="418"/>
      <c r="J37" s="384"/>
      <c r="K37" s="391"/>
      <c r="L37" s="384"/>
      <c r="M37" s="409"/>
      <c r="N37" s="384"/>
      <c r="O37" s="391"/>
      <c r="P37" s="384"/>
      <c r="Q37" s="544"/>
      <c r="R37" s="552"/>
      <c r="S37" s="552"/>
      <c r="T37" s="552"/>
      <c r="U37" s="552"/>
      <c r="V37" s="552"/>
      <c r="W37" s="553"/>
    </row>
    <row r="38" spans="1:23" ht="14.25">
      <c r="A38" s="166"/>
      <c r="B38" s="222" t="s">
        <v>122</v>
      </c>
      <c r="C38" s="218" t="s">
        <v>121</v>
      </c>
      <c r="D38" s="386"/>
      <c r="E38" s="386"/>
      <c r="F38" s="387"/>
      <c r="G38" s="387"/>
      <c r="H38" s="387"/>
      <c r="I38" s="409"/>
      <c r="J38" s="387"/>
      <c r="K38" s="387"/>
      <c r="L38" s="387"/>
      <c r="M38" s="409"/>
      <c r="N38" s="387"/>
      <c r="O38" s="394"/>
      <c r="P38" s="387"/>
      <c r="Q38" s="557"/>
      <c r="R38" s="558"/>
      <c r="S38" s="558"/>
      <c r="T38" s="558"/>
      <c r="U38" s="558"/>
      <c r="V38" s="558"/>
      <c r="W38" s="559"/>
    </row>
    <row r="39" spans="1:23" ht="33.75" customHeight="1">
      <c r="A39" s="166"/>
      <c r="B39" s="216">
        <v>1</v>
      </c>
      <c r="C39" s="523" t="s">
        <v>123</v>
      </c>
      <c r="D39" s="517"/>
      <c r="E39" s="517"/>
      <c r="F39" s="525"/>
      <c r="G39" s="525"/>
      <c r="H39" s="531"/>
      <c r="I39" s="535"/>
      <c r="J39" s="519"/>
      <c r="K39" s="517"/>
      <c r="L39" s="521"/>
      <c r="M39" s="527"/>
      <c r="N39" s="521"/>
      <c r="O39" s="521"/>
      <c r="P39" s="517"/>
      <c r="Q39" s="563"/>
      <c r="R39" s="564"/>
      <c r="S39" s="564"/>
      <c r="T39" s="564"/>
      <c r="U39" s="564"/>
      <c r="V39" s="564"/>
      <c r="W39" s="565"/>
    </row>
    <row r="40" spans="1:23" ht="27.75" customHeight="1">
      <c r="A40" s="166"/>
      <c r="B40" s="216"/>
      <c r="C40" s="524"/>
      <c r="D40" s="518"/>
      <c r="E40" s="518"/>
      <c r="F40" s="526"/>
      <c r="G40" s="526"/>
      <c r="H40" s="520"/>
      <c r="I40" s="537"/>
      <c r="J40" s="520"/>
      <c r="K40" s="518"/>
      <c r="L40" s="522"/>
      <c r="M40" s="528"/>
      <c r="N40" s="522"/>
      <c r="O40" s="522"/>
      <c r="P40" s="518"/>
      <c r="Q40" s="554"/>
      <c r="R40" s="566"/>
      <c r="S40" s="566"/>
      <c r="T40" s="566"/>
      <c r="U40" s="566"/>
      <c r="V40" s="566"/>
      <c r="W40" s="567"/>
    </row>
    <row r="41" spans="1:23" ht="14.25" customHeight="1">
      <c r="A41" s="166"/>
      <c r="B41" s="538">
        <v>2</v>
      </c>
      <c r="C41" s="540" t="s">
        <v>126</v>
      </c>
      <c r="D41" s="525"/>
      <c r="E41" s="525"/>
      <c r="F41" s="525"/>
      <c r="G41" s="525"/>
      <c r="H41" s="531"/>
      <c r="I41" s="535"/>
      <c r="J41" s="533"/>
      <c r="K41" s="525"/>
      <c r="L41" s="525"/>
      <c r="M41" s="410"/>
      <c r="N41" s="389"/>
      <c r="O41" s="525"/>
      <c r="P41" s="529"/>
      <c r="Q41" s="560"/>
      <c r="R41" s="561"/>
      <c r="S41" s="561"/>
      <c r="T41" s="561"/>
      <c r="U41" s="561"/>
      <c r="V41" s="561"/>
      <c r="W41" s="562"/>
    </row>
    <row r="42" spans="1:23" ht="18" customHeight="1">
      <c r="A42" s="166"/>
      <c r="B42" s="539"/>
      <c r="C42" s="541"/>
      <c r="D42" s="526"/>
      <c r="E42" s="526"/>
      <c r="F42" s="526"/>
      <c r="G42" s="526"/>
      <c r="H42" s="532"/>
      <c r="I42" s="536"/>
      <c r="J42" s="534"/>
      <c r="K42" s="526"/>
      <c r="L42" s="526"/>
      <c r="M42" s="411"/>
      <c r="N42" s="390"/>
      <c r="O42" s="526"/>
      <c r="P42" s="530"/>
      <c r="Q42" s="554"/>
      <c r="R42" s="555"/>
      <c r="S42" s="555"/>
      <c r="T42" s="555"/>
      <c r="U42" s="555"/>
      <c r="V42" s="555"/>
      <c r="W42" s="556"/>
    </row>
    <row r="43" spans="1:23" ht="14.25">
      <c r="A43" s="166"/>
      <c r="B43" s="216">
        <v>3</v>
      </c>
      <c r="C43" s="223" t="s">
        <v>124</v>
      </c>
      <c r="D43" s="392"/>
      <c r="E43" s="392"/>
      <c r="F43" s="391"/>
      <c r="G43" s="384"/>
      <c r="H43" s="384"/>
      <c r="I43" s="409"/>
      <c r="J43" s="384"/>
      <c r="K43" s="384"/>
      <c r="L43" s="384"/>
      <c r="M43" s="409"/>
      <c r="N43" s="384"/>
      <c r="O43" s="391"/>
      <c r="P43" s="384"/>
      <c r="Q43" s="544"/>
      <c r="R43" s="552"/>
      <c r="S43" s="552"/>
      <c r="T43" s="552"/>
      <c r="U43" s="552"/>
      <c r="V43" s="552"/>
      <c r="W43" s="553"/>
    </row>
    <row r="44" spans="1:23" ht="14.25">
      <c r="A44" s="166"/>
      <c r="B44" s="216">
        <v>4</v>
      </c>
      <c r="C44" s="223" t="s">
        <v>125</v>
      </c>
      <c r="D44" s="392"/>
      <c r="E44" s="392"/>
      <c r="F44" s="392"/>
      <c r="G44" s="384"/>
      <c r="H44" s="384"/>
      <c r="I44" s="409"/>
      <c r="J44" s="384"/>
      <c r="K44" s="391"/>
      <c r="L44" s="384"/>
      <c r="M44" s="409"/>
      <c r="N44" s="384"/>
      <c r="O44" s="391"/>
      <c r="P44" s="384"/>
      <c r="Q44" s="544"/>
      <c r="R44" s="545"/>
      <c r="S44" s="545"/>
      <c r="T44" s="545"/>
      <c r="U44" s="545"/>
      <c r="V44" s="545"/>
      <c r="W44" s="546"/>
    </row>
    <row r="45" spans="1:23" ht="14.25">
      <c r="A45" s="166"/>
      <c r="B45" s="216">
        <v>5</v>
      </c>
      <c r="C45" s="223" t="s">
        <v>127</v>
      </c>
      <c r="D45" s="385"/>
      <c r="E45" s="392"/>
      <c r="F45" s="384"/>
      <c r="G45" s="384"/>
      <c r="H45" s="391"/>
      <c r="I45" s="409"/>
      <c r="J45" s="384"/>
      <c r="K45" s="385"/>
      <c r="L45" s="384"/>
      <c r="M45" s="409"/>
      <c r="N45" s="384"/>
      <c r="O45" s="391"/>
      <c r="P45" s="384"/>
      <c r="Q45" s="544"/>
      <c r="R45" s="545"/>
      <c r="S45" s="545"/>
      <c r="T45" s="545"/>
      <c r="U45" s="545"/>
      <c r="V45" s="545"/>
      <c r="W45" s="546"/>
    </row>
    <row r="46" spans="1:23" ht="14.25">
      <c r="A46" s="166"/>
      <c r="B46" s="216">
        <v>6</v>
      </c>
      <c r="C46" s="223" t="s">
        <v>107</v>
      </c>
      <c r="D46" s="392"/>
      <c r="E46" s="392"/>
      <c r="F46" s="384"/>
      <c r="G46" s="391"/>
      <c r="H46" s="384"/>
      <c r="I46" s="409"/>
      <c r="J46" s="384"/>
      <c r="K46" s="392"/>
      <c r="L46" s="384"/>
      <c r="M46" s="409"/>
      <c r="N46" s="384"/>
      <c r="O46" s="391"/>
      <c r="P46" s="384"/>
      <c r="Q46" s="544"/>
      <c r="R46" s="545"/>
      <c r="S46" s="545"/>
      <c r="T46" s="545"/>
      <c r="U46" s="545"/>
      <c r="V46" s="545"/>
      <c r="W46" s="546"/>
    </row>
    <row r="47" spans="1:23" ht="14.25">
      <c r="A47" s="166"/>
      <c r="B47" s="216">
        <v>7</v>
      </c>
      <c r="C47" s="223" t="s">
        <v>128</v>
      </c>
      <c r="D47" s="392"/>
      <c r="E47" s="392"/>
      <c r="F47" s="384"/>
      <c r="G47" s="384"/>
      <c r="H47" s="384"/>
      <c r="I47" s="409"/>
      <c r="J47" s="384"/>
      <c r="K47" s="384"/>
      <c r="L47" s="384"/>
      <c r="M47" s="409"/>
      <c r="N47" s="384"/>
      <c r="O47" s="391"/>
      <c r="P47" s="391"/>
      <c r="Q47" s="544"/>
      <c r="R47" s="545"/>
      <c r="S47" s="545"/>
      <c r="T47" s="545"/>
      <c r="U47" s="545"/>
      <c r="V47" s="545"/>
      <c r="W47" s="546"/>
    </row>
    <row r="48" spans="1:23" ht="14.25">
      <c r="A48" s="166"/>
      <c r="B48" s="216">
        <v>8</v>
      </c>
      <c r="C48" s="223" t="s">
        <v>129</v>
      </c>
      <c r="D48" s="392"/>
      <c r="E48" s="392"/>
      <c r="F48" s="384"/>
      <c r="G48" s="384"/>
      <c r="H48" s="384"/>
      <c r="I48" s="409"/>
      <c r="J48" s="384"/>
      <c r="K48" s="384"/>
      <c r="L48" s="384"/>
      <c r="M48" s="409"/>
      <c r="N48" s="384"/>
      <c r="O48" s="391"/>
      <c r="P48" s="391"/>
      <c r="Q48" s="544"/>
      <c r="R48" s="545"/>
      <c r="S48" s="545"/>
      <c r="T48" s="545"/>
      <c r="U48" s="545"/>
      <c r="V48" s="545"/>
      <c r="W48" s="546"/>
    </row>
    <row r="49" spans="1:23" ht="14.25">
      <c r="A49" s="166"/>
      <c r="B49" s="216">
        <v>9</v>
      </c>
      <c r="C49" s="223" t="s">
        <v>130</v>
      </c>
      <c r="D49" s="392"/>
      <c r="E49" s="385"/>
      <c r="F49" s="384"/>
      <c r="G49" s="384"/>
      <c r="H49" s="384"/>
      <c r="I49" s="409"/>
      <c r="J49" s="384"/>
      <c r="K49" s="384"/>
      <c r="L49" s="384"/>
      <c r="M49" s="409"/>
      <c r="N49" s="384"/>
      <c r="O49" s="391"/>
      <c r="P49" s="384"/>
      <c r="Q49" s="544"/>
      <c r="R49" s="545"/>
      <c r="S49" s="545"/>
      <c r="T49" s="545"/>
      <c r="U49" s="545"/>
      <c r="V49" s="545"/>
      <c r="W49" s="546"/>
    </row>
    <row r="50" spans="1:23" ht="14.25">
      <c r="A50" s="166"/>
      <c r="B50" s="216">
        <v>10</v>
      </c>
      <c r="C50" s="223" t="s">
        <v>131</v>
      </c>
      <c r="D50" s="392"/>
      <c r="E50" s="385"/>
      <c r="F50" s="384"/>
      <c r="G50" s="391"/>
      <c r="H50" s="384"/>
      <c r="I50" s="409"/>
      <c r="J50" s="384"/>
      <c r="K50" s="384"/>
      <c r="L50" s="384"/>
      <c r="M50" s="409"/>
      <c r="N50" s="384"/>
      <c r="O50" s="391"/>
      <c r="P50" s="384"/>
      <c r="Q50" s="544"/>
      <c r="R50" s="545"/>
      <c r="S50" s="545"/>
      <c r="T50" s="545"/>
      <c r="U50" s="545"/>
      <c r="V50" s="545"/>
      <c r="W50" s="546"/>
    </row>
    <row r="51" spans="1:23" ht="14.25">
      <c r="A51" s="166"/>
      <c r="B51" s="216">
        <v>11</v>
      </c>
      <c r="C51" s="223" t="s">
        <v>132</v>
      </c>
      <c r="D51" s="392"/>
      <c r="E51" s="385"/>
      <c r="F51" s="384"/>
      <c r="G51" s="391"/>
      <c r="H51" s="384"/>
      <c r="I51" s="409"/>
      <c r="J51" s="384"/>
      <c r="K51" s="384"/>
      <c r="L51" s="384"/>
      <c r="M51" s="409"/>
      <c r="N51" s="384"/>
      <c r="O51" s="391"/>
      <c r="P51" s="384"/>
      <c r="Q51" s="544"/>
      <c r="R51" s="545"/>
      <c r="S51" s="545"/>
      <c r="T51" s="545"/>
      <c r="U51" s="545"/>
      <c r="V51" s="545"/>
      <c r="W51" s="546"/>
    </row>
    <row r="52" spans="1:23" ht="14.25">
      <c r="A52" s="166"/>
      <c r="B52" s="216">
        <v>12</v>
      </c>
      <c r="C52" s="223" t="s">
        <v>133</v>
      </c>
      <c r="D52" s="392"/>
      <c r="E52" s="392"/>
      <c r="F52" s="384"/>
      <c r="G52" s="384"/>
      <c r="H52" s="384"/>
      <c r="I52" s="409"/>
      <c r="J52" s="384"/>
      <c r="K52" s="384"/>
      <c r="L52" s="384"/>
      <c r="M52" s="409"/>
      <c r="N52" s="384"/>
      <c r="O52" s="391"/>
      <c r="P52" s="384"/>
      <c r="Q52" s="544"/>
      <c r="R52" s="545"/>
      <c r="S52" s="545"/>
      <c r="T52" s="545"/>
      <c r="U52" s="545"/>
      <c r="V52" s="545"/>
      <c r="W52" s="546"/>
    </row>
    <row r="53" spans="1:23" ht="14.25">
      <c r="A53" s="166"/>
      <c r="B53" s="216">
        <v>13</v>
      </c>
      <c r="C53" s="223" t="s">
        <v>134</v>
      </c>
      <c r="D53" s="392"/>
      <c r="E53" s="392"/>
      <c r="F53" s="384"/>
      <c r="G53" s="384"/>
      <c r="H53" s="384"/>
      <c r="I53" s="409"/>
      <c r="J53" s="384"/>
      <c r="K53" s="384"/>
      <c r="L53" s="384"/>
      <c r="M53" s="409"/>
      <c r="N53" s="384"/>
      <c r="O53" s="391"/>
      <c r="P53" s="391"/>
      <c r="Q53" s="544"/>
      <c r="R53" s="545"/>
      <c r="S53" s="545"/>
      <c r="T53" s="545"/>
      <c r="U53" s="545"/>
      <c r="V53" s="545"/>
      <c r="W53" s="546"/>
    </row>
    <row r="54" spans="1:23" ht="14.25">
      <c r="A54" s="166"/>
      <c r="B54" s="216">
        <v>14</v>
      </c>
      <c r="C54" s="223" t="s">
        <v>135</v>
      </c>
      <c r="D54" s="392"/>
      <c r="E54" s="392"/>
      <c r="F54" s="384"/>
      <c r="G54" s="384"/>
      <c r="H54" s="391"/>
      <c r="I54" s="409"/>
      <c r="J54" s="384"/>
      <c r="K54" s="391"/>
      <c r="L54" s="384"/>
      <c r="M54" s="409"/>
      <c r="N54" s="384"/>
      <c r="O54" s="391"/>
      <c r="P54" s="384"/>
      <c r="Q54" s="544"/>
      <c r="R54" s="545"/>
      <c r="S54" s="545"/>
      <c r="T54" s="545"/>
      <c r="U54" s="545"/>
      <c r="V54" s="545"/>
      <c r="W54" s="546"/>
    </row>
    <row r="55" spans="1:23" ht="14.25">
      <c r="A55" s="166"/>
      <c r="B55" s="216">
        <v>15</v>
      </c>
      <c r="C55" s="223" t="s">
        <v>136</v>
      </c>
      <c r="D55" s="392"/>
      <c r="E55" s="392"/>
      <c r="F55" s="384"/>
      <c r="G55" s="384"/>
      <c r="H55" s="384"/>
      <c r="I55" s="409"/>
      <c r="J55" s="384"/>
      <c r="K55" s="384"/>
      <c r="L55" s="384"/>
      <c r="M55" s="409"/>
      <c r="N55" s="384"/>
      <c r="O55" s="391"/>
      <c r="P55" s="384"/>
      <c r="Q55" s="544"/>
      <c r="R55" s="545"/>
      <c r="S55" s="545"/>
      <c r="T55" s="545"/>
      <c r="U55" s="545"/>
      <c r="V55" s="545"/>
      <c r="W55" s="546"/>
    </row>
    <row r="56" spans="1:23" ht="14.25">
      <c r="A56" s="166"/>
      <c r="B56" s="216">
        <v>16</v>
      </c>
      <c r="C56" s="223" t="s">
        <v>137</v>
      </c>
      <c r="D56" s="392"/>
      <c r="E56" s="385"/>
      <c r="F56" s="384"/>
      <c r="G56" s="384"/>
      <c r="H56" s="384"/>
      <c r="I56" s="409"/>
      <c r="J56" s="384"/>
      <c r="K56" s="384"/>
      <c r="L56" s="384"/>
      <c r="M56" s="409"/>
      <c r="N56" s="384"/>
      <c r="O56" s="391"/>
      <c r="P56" s="391"/>
      <c r="Q56" s="544"/>
      <c r="R56" s="545"/>
      <c r="S56" s="545"/>
      <c r="T56" s="545"/>
      <c r="U56" s="545"/>
      <c r="V56" s="545"/>
      <c r="W56" s="546"/>
    </row>
    <row r="57" spans="1:23" ht="14.25">
      <c r="A57" s="166"/>
      <c r="B57" s="216">
        <v>17</v>
      </c>
      <c r="C57" s="223" t="s">
        <v>138</v>
      </c>
      <c r="D57" s="392"/>
      <c r="E57" s="392"/>
      <c r="F57" s="391"/>
      <c r="G57" s="384"/>
      <c r="H57" s="384"/>
      <c r="I57" s="409"/>
      <c r="J57" s="384"/>
      <c r="K57" s="391"/>
      <c r="L57" s="384"/>
      <c r="M57" s="409"/>
      <c r="N57" s="384"/>
      <c r="O57" s="391"/>
      <c r="P57" s="384"/>
      <c r="Q57" s="544"/>
      <c r="R57" s="545"/>
      <c r="S57" s="545"/>
      <c r="T57" s="545"/>
      <c r="U57" s="545"/>
      <c r="V57" s="545"/>
      <c r="W57" s="546"/>
    </row>
    <row r="58" spans="1:23" ht="14.25">
      <c r="A58" s="166"/>
      <c r="B58" s="216">
        <v>18</v>
      </c>
      <c r="C58" s="223" t="s">
        <v>139</v>
      </c>
      <c r="D58" s="392"/>
      <c r="E58" s="392"/>
      <c r="F58" s="384"/>
      <c r="G58" s="391"/>
      <c r="H58" s="384"/>
      <c r="I58" s="409"/>
      <c r="J58" s="384"/>
      <c r="K58" s="384"/>
      <c r="L58" s="384"/>
      <c r="M58" s="409"/>
      <c r="N58" s="384"/>
      <c r="O58" s="391"/>
      <c r="P58" s="384"/>
      <c r="Q58" s="544"/>
      <c r="R58" s="545"/>
      <c r="S58" s="545"/>
      <c r="T58" s="545"/>
      <c r="U58" s="545"/>
      <c r="V58" s="545"/>
      <c r="W58" s="546"/>
    </row>
    <row r="59" spans="1:23" ht="14.25">
      <c r="A59" s="166"/>
      <c r="B59" s="216">
        <v>19</v>
      </c>
      <c r="C59" s="223" t="s">
        <v>140</v>
      </c>
      <c r="D59" s="392"/>
      <c r="E59" s="392"/>
      <c r="F59" s="384"/>
      <c r="G59" s="391"/>
      <c r="H59" s="384"/>
      <c r="I59" s="409"/>
      <c r="J59" s="384"/>
      <c r="K59" s="391"/>
      <c r="L59" s="384"/>
      <c r="M59" s="409"/>
      <c r="N59" s="384"/>
      <c r="O59" s="391"/>
      <c r="P59" s="384"/>
      <c r="Q59" s="544"/>
      <c r="R59" s="545"/>
      <c r="S59" s="545"/>
      <c r="T59" s="545"/>
      <c r="U59" s="545"/>
      <c r="V59" s="545"/>
      <c r="W59" s="546"/>
    </row>
    <row r="60" spans="1:23" ht="14.25">
      <c r="A60" s="166"/>
      <c r="B60" s="216">
        <v>20</v>
      </c>
      <c r="C60" s="223" t="s">
        <v>141</v>
      </c>
      <c r="D60" s="392"/>
      <c r="E60" s="385"/>
      <c r="F60" s="384"/>
      <c r="G60" s="392"/>
      <c r="H60" s="384"/>
      <c r="I60" s="409"/>
      <c r="J60" s="384"/>
      <c r="K60" s="391"/>
      <c r="L60" s="384"/>
      <c r="M60" s="409"/>
      <c r="N60" s="384"/>
      <c r="O60" s="391"/>
      <c r="P60" s="391"/>
      <c r="Q60" s="544"/>
      <c r="R60" s="545"/>
      <c r="S60" s="545"/>
      <c r="T60" s="545"/>
      <c r="U60" s="545"/>
      <c r="V60" s="545"/>
      <c r="W60" s="546"/>
    </row>
    <row r="61" spans="1:23" ht="14.25">
      <c r="A61" s="166"/>
      <c r="B61" s="222" t="s">
        <v>143</v>
      </c>
      <c r="C61" s="218" t="s">
        <v>142</v>
      </c>
      <c r="D61" s="395"/>
      <c r="E61" s="386"/>
      <c r="F61" s="387"/>
      <c r="G61" s="387"/>
      <c r="H61" s="387"/>
      <c r="I61" s="409"/>
      <c r="J61" s="387"/>
      <c r="K61" s="387"/>
      <c r="L61" s="387"/>
      <c r="M61" s="409"/>
      <c r="N61" s="387"/>
      <c r="O61" s="394"/>
      <c r="P61" s="387"/>
      <c r="Q61" s="544"/>
      <c r="R61" s="545"/>
      <c r="S61" s="545"/>
      <c r="T61" s="545"/>
      <c r="U61" s="545"/>
      <c r="V61" s="545"/>
      <c r="W61" s="546"/>
    </row>
    <row r="62" spans="1:23" ht="14.25">
      <c r="A62" s="166"/>
      <c r="B62" s="216"/>
      <c r="C62" s="223" t="s">
        <v>151</v>
      </c>
      <c r="D62" s="392"/>
      <c r="E62" s="385"/>
      <c r="F62" s="384"/>
      <c r="G62" s="391"/>
      <c r="H62" s="384"/>
      <c r="I62" s="409"/>
      <c r="J62" s="384"/>
      <c r="K62" s="391"/>
      <c r="L62" s="384"/>
      <c r="M62" s="409"/>
      <c r="N62" s="384"/>
      <c r="O62" s="391"/>
      <c r="P62" s="384"/>
      <c r="Q62" s="544"/>
      <c r="R62" s="545"/>
      <c r="S62" s="545"/>
      <c r="T62" s="545"/>
      <c r="U62" s="545"/>
      <c r="V62" s="545"/>
      <c r="W62" s="546"/>
    </row>
    <row r="63" spans="1:23" ht="14.25">
      <c r="A63" s="166"/>
      <c r="B63" s="222" t="s">
        <v>144</v>
      </c>
      <c r="C63" s="218" t="s">
        <v>145</v>
      </c>
      <c r="D63" s="385"/>
      <c r="E63" s="385"/>
      <c r="F63" s="391"/>
      <c r="G63" s="384"/>
      <c r="H63" s="384"/>
      <c r="I63" s="409"/>
      <c r="J63" s="384"/>
      <c r="K63" s="384"/>
      <c r="L63" s="384"/>
      <c r="M63" s="409"/>
      <c r="N63" s="391"/>
      <c r="O63" s="391"/>
      <c r="P63" s="384"/>
      <c r="Q63" s="544"/>
      <c r="R63" s="545"/>
      <c r="S63" s="545"/>
      <c r="T63" s="545"/>
      <c r="U63" s="545"/>
      <c r="V63" s="545"/>
      <c r="W63" s="546"/>
    </row>
    <row r="64" spans="1:23" ht="14.25">
      <c r="A64" s="166"/>
      <c r="B64" s="222" t="s">
        <v>146</v>
      </c>
      <c r="C64" s="218" t="s">
        <v>147</v>
      </c>
      <c r="D64" s="386"/>
      <c r="E64" s="386"/>
      <c r="F64" s="387"/>
      <c r="G64" s="387"/>
      <c r="H64" s="387"/>
      <c r="I64" s="409"/>
      <c r="J64" s="387"/>
      <c r="K64" s="387"/>
      <c r="L64" s="387"/>
      <c r="M64" s="409"/>
      <c r="N64" s="387"/>
      <c r="O64" s="394"/>
      <c r="P64" s="387"/>
      <c r="Q64" s="544"/>
      <c r="R64" s="545"/>
      <c r="S64" s="545"/>
      <c r="T64" s="545"/>
      <c r="U64" s="545"/>
      <c r="V64" s="545"/>
      <c r="W64" s="546"/>
    </row>
    <row r="65" spans="1:23" ht="14.25">
      <c r="A65" s="166"/>
      <c r="B65" s="216">
        <v>1</v>
      </c>
      <c r="C65" s="223" t="s">
        <v>148</v>
      </c>
      <c r="D65" s="385"/>
      <c r="E65" s="385"/>
      <c r="F65" s="391"/>
      <c r="G65" s="391"/>
      <c r="H65" s="391"/>
      <c r="I65" s="409"/>
      <c r="J65" s="384"/>
      <c r="K65" s="384"/>
      <c r="L65" s="391"/>
      <c r="M65" s="409"/>
      <c r="N65" s="391"/>
      <c r="O65" s="391"/>
      <c r="P65" s="391"/>
      <c r="Q65" s="544"/>
      <c r="R65" s="545"/>
      <c r="S65" s="545"/>
      <c r="T65" s="545"/>
      <c r="U65" s="545"/>
      <c r="V65" s="545"/>
      <c r="W65" s="546"/>
    </row>
    <row r="66" spans="1:23" ht="14.25">
      <c r="A66" s="166"/>
      <c r="B66" s="216">
        <v>2</v>
      </c>
      <c r="C66" s="223" t="s">
        <v>149</v>
      </c>
      <c r="D66" s="385"/>
      <c r="E66" s="391"/>
      <c r="F66" s="384"/>
      <c r="G66" s="384"/>
      <c r="H66" s="384"/>
      <c r="I66" s="409"/>
      <c r="J66" s="384"/>
      <c r="K66" s="384"/>
      <c r="L66" s="384"/>
      <c r="M66" s="409"/>
      <c r="N66" s="384"/>
      <c r="O66" s="391"/>
      <c r="P66" s="391"/>
      <c r="Q66" s="544"/>
      <c r="R66" s="545"/>
      <c r="S66" s="545"/>
      <c r="T66" s="545"/>
      <c r="U66" s="545"/>
      <c r="V66" s="545"/>
      <c r="W66" s="546"/>
    </row>
    <row r="67" spans="1:23" ht="14.25">
      <c r="A67" s="166"/>
      <c r="B67" s="216">
        <v>3</v>
      </c>
      <c r="C67" s="223" t="s">
        <v>150</v>
      </c>
      <c r="D67" s="385"/>
      <c r="E67" s="391"/>
      <c r="F67" s="391"/>
      <c r="G67" s="384"/>
      <c r="H67" s="384"/>
      <c r="I67" s="409"/>
      <c r="J67" s="384"/>
      <c r="K67" s="384"/>
      <c r="L67" s="384"/>
      <c r="M67" s="409"/>
      <c r="N67" s="384"/>
      <c r="O67" s="384"/>
      <c r="P67" s="391"/>
      <c r="Q67" s="544"/>
      <c r="R67" s="545"/>
      <c r="S67" s="545"/>
      <c r="T67" s="545"/>
      <c r="U67" s="545"/>
      <c r="V67" s="545"/>
      <c r="W67" s="546"/>
    </row>
    <row r="68" spans="1:23" ht="15" thickBot="1">
      <c r="A68" s="166"/>
      <c r="B68" s="179"/>
      <c r="C68" s="180"/>
      <c r="D68" s="385"/>
      <c r="E68" s="385"/>
      <c r="F68" s="385"/>
      <c r="G68" s="385"/>
      <c r="H68" s="385"/>
      <c r="I68" s="412"/>
      <c r="J68" s="385"/>
      <c r="K68" s="385"/>
      <c r="L68" s="385"/>
      <c r="M68" s="412"/>
      <c r="N68" s="385"/>
      <c r="O68" s="385"/>
      <c r="P68" s="385"/>
      <c r="Q68" s="550"/>
      <c r="R68" s="551"/>
      <c r="S68" s="551"/>
      <c r="T68" s="551"/>
      <c r="U68" s="551"/>
      <c r="V68" s="551"/>
      <c r="W68" s="551"/>
    </row>
    <row r="69" spans="1:23" ht="16.5" thickTop="1">
      <c r="A69" s="166"/>
      <c r="B69" s="181"/>
      <c r="C69" s="182" t="s">
        <v>61</v>
      </c>
      <c r="D69" s="393">
        <f>SUM(D18:D67)</f>
        <v>0</v>
      </c>
      <c r="E69" s="393">
        <f>SUM(E18:E68)</f>
        <v>0</v>
      </c>
      <c r="F69" s="393">
        <f>SUM(F18:F68)</f>
        <v>0</v>
      </c>
      <c r="G69" s="393">
        <f>SUM(G18:G68)</f>
        <v>0</v>
      </c>
      <c r="H69" s="393">
        <f>SUM(H18:H68)</f>
        <v>0</v>
      </c>
      <c r="I69" s="413">
        <f>I14</f>
        <v>0</v>
      </c>
      <c r="J69" s="393">
        <f>SUM(J18:J68)</f>
        <v>0</v>
      </c>
      <c r="K69" s="393">
        <f>SUM(K18:K68)</f>
        <v>0</v>
      </c>
      <c r="L69" s="393">
        <f>SUM(L18:L68)</f>
        <v>0</v>
      </c>
      <c r="M69" s="413">
        <f>M14</f>
        <v>0</v>
      </c>
      <c r="N69" s="393">
        <f>SUM(N18:N68)</f>
        <v>0</v>
      </c>
      <c r="O69" s="393">
        <f>SUM(O18:O68)</f>
        <v>0</v>
      </c>
      <c r="P69" s="393">
        <f>SUM(P18:P68)</f>
        <v>0</v>
      </c>
      <c r="Q69" s="183">
        <f aca="true" t="shared" si="1" ref="Q69:W69">SUM(Q18:Q68)</f>
        <v>0</v>
      </c>
      <c r="R69" s="183">
        <f t="shared" si="1"/>
        <v>0</v>
      </c>
      <c r="S69" s="184">
        <f t="shared" si="1"/>
        <v>0</v>
      </c>
      <c r="T69" s="184">
        <f t="shared" si="1"/>
        <v>0</v>
      </c>
      <c r="U69" s="184">
        <f t="shared" si="1"/>
        <v>0</v>
      </c>
      <c r="V69" s="184">
        <f t="shared" si="1"/>
        <v>0</v>
      </c>
      <c r="W69" s="185">
        <f t="shared" si="1"/>
        <v>0</v>
      </c>
    </row>
    <row r="70" spans="1:23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</row>
    <row r="71" spans="1:23" ht="15.75">
      <c r="A71" s="166"/>
      <c r="B71" s="186" t="s">
        <v>76</v>
      </c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8"/>
    </row>
    <row r="72" spans="1:23" ht="15.75">
      <c r="A72" s="166"/>
      <c r="B72" s="189"/>
      <c r="C72" s="187" t="s">
        <v>77</v>
      </c>
      <c r="D72" s="190" t="s">
        <v>78</v>
      </c>
      <c r="E72" s="190" t="s">
        <v>79</v>
      </c>
      <c r="F72" s="190" t="s">
        <v>80</v>
      </c>
      <c r="G72" s="191"/>
      <c r="H72" s="191"/>
      <c r="I72" s="191"/>
      <c r="J72" s="191"/>
      <c r="K72" s="191"/>
      <c r="L72" s="166"/>
      <c r="M72" s="166"/>
      <c r="N72" s="166"/>
      <c r="O72" s="166"/>
      <c r="P72" s="166"/>
      <c r="Q72" s="192"/>
      <c r="R72" s="193"/>
      <c r="S72" s="166"/>
      <c r="T72" s="166"/>
      <c r="U72" s="166"/>
      <c r="V72" s="166"/>
      <c r="W72" s="166"/>
    </row>
    <row r="73" spans="1:23" ht="18">
      <c r="A73" s="194"/>
      <c r="B73" s="178" t="s">
        <v>5</v>
      </c>
      <c r="C73" s="195" t="str">
        <f>'Prime Consultant'!C85:F85</f>
        <v>Vehicle (Full Time Field Personal)</v>
      </c>
      <c r="D73" s="196">
        <v>1000</v>
      </c>
      <c r="E73" s="197" t="s">
        <v>91</v>
      </c>
      <c r="F73" s="198">
        <f>'Labor Schedule'!$AI$31</f>
        <v>0</v>
      </c>
      <c r="G73" s="547" t="s">
        <v>234</v>
      </c>
      <c r="H73" s="548"/>
      <c r="I73" s="548"/>
      <c r="J73" s="548"/>
      <c r="K73" s="548"/>
      <c r="L73" s="548"/>
      <c r="M73" s="548"/>
      <c r="N73" s="548"/>
      <c r="O73" s="548"/>
      <c r="P73" s="548"/>
      <c r="Q73" s="548"/>
      <c r="R73" s="549"/>
      <c r="S73" s="206"/>
      <c r="T73" s="166"/>
      <c r="U73" s="168"/>
      <c r="V73" s="166"/>
      <c r="W73" s="166"/>
    </row>
    <row r="74" spans="1:23" ht="12.75">
      <c r="A74" s="166"/>
      <c r="B74" s="178" t="s">
        <v>6</v>
      </c>
      <c r="C74" s="195" t="str">
        <f>'Prime Consultant'!C86:F86</f>
        <v>Cell phone (If Not Covered by Overhead)</v>
      </c>
      <c r="D74" s="196">
        <v>100</v>
      </c>
      <c r="E74" s="197" t="s">
        <v>91</v>
      </c>
      <c r="F74" s="198">
        <f>(SUM(D9:L9)/4.33)</f>
        <v>0</v>
      </c>
      <c r="G74" s="547" t="s">
        <v>235</v>
      </c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9"/>
      <c r="S74" s="206"/>
      <c r="T74" s="166"/>
      <c r="U74" s="166"/>
      <c r="V74" s="166"/>
      <c r="W74" s="166"/>
    </row>
    <row r="75" spans="1:23" ht="12.75">
      <c r="A75" s="166"/>
      <c r="B75" s="178" t="s">
        <v>7</v>
      </c>
      <c r="C75" s="195" t="str">
        <f>'Prime Consultant'!C87:F87</f>
        <v>Mileage (Part Time Field Personal)</v>
      </c>
      <c r="D75" s="196">
        <v>0.555</v>
      </c>
      <c r="E75" s="197" t="s">
        <v>186</v>
      </c>
      <c r="F75" s="198">
        <f>'Labor Schedule'!$AI$32</f>
        <v>0</v>
      </c>
      <c r="G75" s="547" t="s">
        <v>236</v>
      </c>
      <c r="H75" s="548"/>
      <c r="I75" s="548"/>
      <c r="J75" s="548"/>
      <c r="K75" s="548"/>
      <c r="L75" s="548"/>
      <c r="M75" s="548"/>
      <c r="N75" s="548"/>
      <c r="O75" s="548"/>
      <c r="P75" s="548"/>
      <c r="Q75" s="548"/>
      <c r="R75" s="549"/>
      <c r="S75" s="206"/>
      <c r="T75" s="166"/>
      <c r="U75" s="199"/>
      <c r="V75" s="199"/>
      <c r="W75" s="199"/>
    </row>
    <row r="76" spans="1:23" ht="15">
      <c r="A76" s="166"/>
      <c r="B76" s="178" t="s">
        <v>8</v>
      </c>
      <c r="C76" s="195" t="str">
        <f>'Prime Consultant'!C88:F88</f>
        <v>Safety supplies</v>
      </c>
      <c r="D76" s="196">
        <v>0</v>
      </c>
      <c r="E76" s="197" t="s">
        <v>94</v>
      </c>
      <c r="F76" s="198">
        <f>'Labor Schedule'!$AI$34</f>
        <v>0</v>
      </c>
      <c r="G76" s="547" t="s">
        <v>208</v>
      </c>
      <c r="H76" s="548"/>
      <c r="I76" s="548"/>
      <c r="J76" s="548"/>
      <c r="K76" s="548"/>
      <c r="L76" s="548"/>
      <c r="M76" s="548"/>
      <c r="N76" s="548"/>
      <c r="O76" s="548"/>
      <c r="P76" s="548"/>
      <c r="Q76" s="548"/>
      <c r="R76" s="549"/>
      <c r="S76" s="206"/>
      <c r="T76" s="166"/>
      <c r="U76" s="200" t="s">
        <v>92</v>
      </c>
      <c r="V76" s="166"/>
      <c r="W76" s="200" t="s">
        <v>156</v>
      </c>
    </row>
    <row r="77" spans="1:23" ht="12.75">
      <c r="A77" s="166"/>
      <c r="B77" s="178" t="s">
        <v>9</v>
      </c>
      <c r="C77" s="195" t="str">
        <f>'Prime Consultant'!C89:F89</f>
        <v>Office Cost - (Not covered by overhead)</v>
      </c>
      <c r="D77" s="196">
        <f>'Labor Schedule'!$AI$35</f>
        <v>0</v>
      </c>
      <c r="E77" s="197" t="s">
        <v>161</v>
      </c>
      <c r="F77" s="198">
        <v>1</v>
      </c>
      <c r="G77" s="547" t="s">
        <v>237</v>
      </c>
      <c r="H77" s="548"/>
      <c r="I77" s="548"/>
      <c r="J77" s="548"/>
      <c r="K77" s="548"/>
      <c r="L77" s="548"/>
      <c r="M77" s="548"/>
      <c r="N77" s="548"/>
      <c r="O77" s="548"/>
      <c r="P77" s="548"/>
      <c r="Q77" s="548"/>
      <c r="R77" s="549"/>
      <c r="S77" s="206"/>
      <c r="T77" s="166"/>
      <c r="U77" s="166"/>
      <c r="V77" s="166"/>
      <c r="W77" s="166"/>
    </row>
    <row r="78" spans="1:23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</row>
    <row r="79" spans="1:23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</row>
    <row r="80" spans="1:20" ht="12.75">
      <c r="A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</row>
    <row r="81" spans="1:23" ht="12.75">
      <c r="A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S81" s="166"/>
      <c r="T81" s="166"/>
      <c r="U81" s="166"/>
      <c r="V81" s="166"/>
      <c r="W81" s="166"/>
    </row>
    <row r="82" spans="1:27" ht="12.75">
      <c r="A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S82" s="166"/>
      <c r="T82" s="166"/>
      <c r="U82" s="542"/>
      <c r="V82" s="543"/>
      <c r="W82" s="543"/>
      <c r="X82" s="543"/>
      <c r="Y82" s="543"/>
      <c r="Z82" s="543"/>
      <c r="AA82" s="543"/>
    </row>
    <row r="83" spans="1:23" ht="12.75" customHeight="1">
      <c r="A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</row>
    <row r="84" spans="1:23" ht="12.75">
      <c r="A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258"/>
      <c r="S84" s="166"/>
      <c r="T84" s="166"/>
      <c r="U84" s="166"/>
      <c r="W84" s="166"/>
    </row>
    <row r="85" spans="16:17" ht="12.75">
      <c r="P85" s="203"/>
      <c r="Q85" s="203"/>
    </row>
    <row r="86" spans="16:22" ht="12.75">
      <c r="P86" s="204"/>
      <c r="Q86" s="205"/>
      <c r="R86" s="258"/>
      <c r="V86" s="272"/>
    </row>
    <row r="87" spans="16:22" ht="12.75">
      <c r="P87" s="204"/>
      <c r="Q87" s="166"/>
      <c r="V87" s="272"/>
    </row>
    <row r="88" spans="16:22" ht="12.75">
      <c r="P88" s="204"/>
      <c r="Q88" s="205"/>
      <c r="R88" s="258"/>
      <c r="V88" s="272"/>
    </row>
    <row r="89" spans="16:17" ht="12.75">
      <c r="P89" s="203"/>
      <c r="Q89" s="203"/>
    </row>
    <row r="90" spans="16:17" ht="12.75">
      <c r="P90" s="204"/>
      <c r="Q90" s="204"/>
    </row>
    <row r="91" ht="12.75">
      <c r="V91" s="272"/>
    </row>
    <row r="92" ht="12.75">
      <c r="V92" s="273"/>
    </row>
    <row r="93" spans="19:22" ht="12.75">
      <c r="S93" s="273"/>
      <c r="V93" s="272"/>
    </row>
    <row r="94" spans="17:21" ht="12.75">
      <c r="Q94" s="274"/>
      <c r="U94" s="274"/>
    </row>
    <row r="95" ht="12.75">
      <c r="U95" s="277"/>
    </row>
    <row r="97" spans="20:21" ht="12.75">
      <c r="T97" s="275"/>
      <c r="U97" s="276"/>
    </row>
  </sheetData>
  <sheetProtection/>
  <mergeCells count="111">
    <mergeCell ref="Q25:W25"/>
    <mergeCell ref="Q26:W26"/>
    <mergeCell ref="Q27:W27"/>
    <mergeCell ref="Q18:W18"/>
    <mergeCell ref="Q19:W19"/>
    <mergeCell ref="Q20:W20"/>
    <mergeCell ref="Q21:W21"/>
    <mergeCell ref="Q22:W22"/>
    <mergeCell ref="J9:J11"/>
    <mergeCell ref="K9:K11"/>
    <mergeCell ref="L9:L11"/>
    <mergeCell ref="I9:I11"/>
    <mergeCell ref="Q28:W28"/>
    <mergeCell ref="AG23:AM24"/>
    <mergeCell ref="Q12:W12"/>
    <mergeCell ref="Q13:W13"/>
    <mergeCell ref="Q23:W23"/>
    <mergeCell ref="Q24:W24"/>
    <mergeCell ref="Q11:W11"/>
    <mergeCell ref="P9:P11"/>
    <mergeCell ref="D9:D11"/>
    <mergeCell ref="E9:E11"/>
    <mergeCell ref="F9:F11"/>
    <mergeCell ref="O9:O11"/>
    <mergeCell ref="M9:M11"/>
    <mergeCell ref="N9:N11"/>
    <mergeCell ref="G9:G11"/>
    <mergeCell ref="H9:H11"/>
    <mergeCell ref="B1:W1"/>
    <mergeCell ref="B2:W2"/>
    <mergeCell ref="B3:U3"/>
    <mergeCell ref="B5:R5"/>
    <mergeCell ref="B7:B14"/>
    <mergeCell ref="Q7:W7"/>
    <mergeCell ref="Q8:W8"/>
    <mergeCell ref="Q14:W14"/>
    <mergeCell ref="Q10:W10"/>
    <mergeCell ref="Q9:W9"/>
    <mergeCell ref="Q36:W36"/>
    <mergeCell ref="Q41:W41"/>
    <mergeCell ref="Q29:W29"/>
    <mergeCell ref="Q30:W30"/>
    <mergeCell ref="Q37:W37"/>
    <mergeCell ref="Q38:W38"/>
    <mergeCell ref="Q39:W39"/>
    <mergeCell ref="Q40:W40"/>
    <mergeCell ref="Q58:W58"/>
    <mergeCell ref="Q59:W59"/>
    <mergeCell ref="Q60:W60"/>
    <mergeCell ref="Q61:W61"/>
    <mergeCell ref="Q42:W42"/>
    <mergeCell ref="Q31:W31"/>
    <mergeCell ref="Q32:W32"/>
    <mergeCell ref="Q33:W33"/>
    <mergeCell ref="Q34:W34"/>
    <mergeCell ref="Q35:W35"/>
    <mergeCell ref="Q49:W49"/>
    <mergeCell ref="Q50:W50"/>
    <mergeCell ref="Q51:W51"/>
    <mergeCell ref="Q52:W52"/>
    <mergeCell ref="Q62:W62"/>
    <mergeCell ref="Q53:W53"/>
    <mergeCell ref="Q54:W54"/>
    <mergeCell ref="Q55:W55"/>
    <mergeCell ref="Q56:W56"/>
    <mergeCell ref="Q57:W57"/>
    <mergeCell ref="Q43:W43"/>
    <mergeCell ref="Q44:W44"/>
    <mergeCell ref="Q45:W45"/>
    <mergeCell ref="Q46:W46"/>
    <mergeCell ref="Q47:W47"/>
    <mergeCell ref="Q48:W48"/>
    <mergeCell ref="G74:R74"/>
    <mergeCell ref="G75:R75"/>
    <mergeCell ref="G76:R76"/>
    <mergeCell ref="G77:R77"/>
    <mergeCell ref="Q67:W67"/>
    <mergeCell ref="Q68:W68"/>
    <mergeCell ref="G73:R73"/>
    <mergeCell ref="B41:B42"/>
    <mergeCell ref="C41:C42"/>
    <mergeCell ref="D41:D42"/>
    <mergeCell ref="E41:E42"/>
    <mergeCell ref="F41:F42"/>
    <mergeCell ref="U82:AA82"/>
    <mergeCell ref="Q63:W63"/>
    <mergeCell ref="Q64:W64"/>
    <mergeCell ref="Q65:W65"/>
    <mergeCell ref="Q66:W66"/>
    <mergeCell ref="P39:P40"/>
    <mergeCell ref="O39:O40"/>
    <mergeCell ref="N39:N40"/>
    <mergeCell ref="K39:K40"/>
    <mergeCell ref="E39:E40"/>
    <mergeCell ref="G39:G40"/>
    <mergeCell ref="F39:F40"/>
    <mergeCell ref="H39:H40"/>
    <mergeCell ref="I39:I40"/>
    <mergeCell ref="P41:P42"/>
    <mergeCell ref="G41:G42"/>
    <mergeCell ref="H41:H42"/>
    <mergeCell ref="J41:J42"/>
    <mergeCell ref="K41:K42"/>
    <mergeCell ref="L41:L42"/>
    <mergeCell ref="I41:I42"/>
    <mergeCell ref="D39:D40"/>
    <mergeCell ref="J39:J40"/>
    <mergeCell ref="L39:L40"/>
    <mergeCell ref="C39:C40"/>
    <mergeCell ref="O41:O42"/>
    <mergeCell ref="M39:M40"/>
  </mergeCells>
  <conditionalFormatting sqref="S69:W69">
    <cfRule type="cellIs" priority="2" dxfId="1" operator="notBetween" stopIfTrue="1">
      <formula>-1000000</formula>
      <formula>1000000</formula>
    </cfRule>
  </conditionalFormatting>
  <conditionalFormatting sqref="V2:W4 R2:U2 B2:Q4 B1:W1">
    <cfRule type="cellIs" priority="1" dxfId="0" operator="notEqual" stopIfTrue="1">
      <formula>"&lt;Re-Scope Item Title&gt;"</formula>
    </cfRule>
  </conditionalFormatting>
  <dataValidations count="1">
    <dataValidation type="list" allowBlank="1" showInputMessage="1" showErrorMessage="1" sqref="Q8">
      <formula1>$A$110:$A$112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17" scale="54" r:id="rId1"/>
  <headerFooter>
    <oddFooter>&amp;LCA-08-F3, Rev3&amp;CPage &amp;P of &amp;N&amp;RRelease Date:08/09/2012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49"/>
  <sheetViews>
    <sheetView zoomScale="75" zoomScaleNormal="75" zoomScalePageLayoutView="0" workbookViewId="0" topLeftCell="H28">
      <selection activeCell="Q56" sqref="Q56"/>
    </sheetView>
  </sheetViews>
  <sheetFormatPr defaultColWidth="9.140625" defaultRowHeight="12.75"/>
  <cols>
    <col min="1" max="1" width="4.421875" style="0" customWidth="1"/>
    <col min="2" max="2" width="23.140625" style="0" customWidth="1"/>
    <col min="3" max="3" width="19.00390625" style="0" customWidth="1"/>
    <col min="4" max="4" width="5.8515625" style="0" customWidth="1"/>
    <col min="5" max="24" width="5.7109375" style="0" customWidth="1"/>
    <col min="25" max="33" width="3.7109375" style="0" customWidth="1"/>
    <col min="34" max="34" width="2.421875" style="0" customWidth="1"/>
    <col min="35" max="35" width="9.28125" style="0" bestFit="1" customWidth="1"/>
    <col min="37" max="37" width="33.8515625" style="0" customWidth="1"/>
  </cols>
  <sheetData>
    <row r="1" spans="1:14" ht="12.75">
      <c r="A1" s="278"/>
      <c r="B1" s="620" t="str">
        <f>'Prime Consultant'!$B$2</f>
        <v>Cost Estimate for &lt;&lt;Corridor Name&gt;&gt; Construction Manager Consultant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</row>
    <row r="2" spans="1:14" ht="12.75">
      <c r="A2" s="278"/>
      <c r="B2" s="620" t="str">
        <f>'Prime Consultant'!$B$3</f>
        <v>Section XX: &lt;&lt;Enter NTP and Final completion dates&gt;&gt;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</row>
    <row r="3" spans="1:14" ht="12.75">
      <c r="A3" s="278"/>
      <c r="B3" s="620" t="str">
        <f>'Prime Consultant'!$B$4</f>
        <v>Prepared by:  </v>
      </c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ht="12.75">
      <c r="A4" s="278"/>
      <c r="B4" s="620" t="str">
        <f>'Prime Consultant'!$B$5</f>
        <v>Contract: xxxxx-xxx-xx-xx-xx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</row>
    <row r="5" spans="1:33" ht="12.75">
      <c r="A5" s="278"/>
      <c r="B5" s="621" t="str">
        <f>'Prime Consultant'!$B$6</f>
        <v>Date prepared:</v>
      </c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T5" s="343" t="s">
        <v>171</v>
      </c>
      <c r="U5" s="344"/>
      <c r="W5" s="275" t="s">
        <v>169</v>
      </c>
      <c r="Y5" s="358" t="s">
        <v>200</v>
      </c>
      <c r="AG5" s="358" t="s">
        <v>200</v>
      </c>
    </row>
    <row r="6" spans="1:33" ht="12.75">
      <c r="A6" s="278"/>
      <c r="B6" s="284"/>
      <c r="C6" s="381"/>
      <c r="D6" s="382" t="s">
        <v>204</v>
      </c>
      <c r="E6" s="381"/>
      <c r="F6" s="381"/>
      <c r="G6" s="278"/>
      <c r="H6" s="278"/>
      <c r="I6" s="278"/>
      <c r="J6" s="278"/>
      <c r="K6" s="278"/>
      <c r="L6" s="278"/>
      <c r="M6" s="278"/>
      <c r="N6" s="278"/>
      <c r="T6" s="345" t="s">
        <v>170</v>
      </c>
      <c r="U6" s="344"/>
      <c r="W6" s="275" t="s">
        <v>170</v>
      </c>
      <c r="AB6" s="366"/>
      <c r="AG6" s="359"/>
    </row>
    <row r="7" spans="1:36" ht="12.75">
      <c r="A7" s="278"/>
      <c r="B7" s="284"/>
      <c r="C7" s="281" t="s">
        <v>91</v>
      </c>
      <c r="D7" s="279">
        <v>1</v>
      </c>
      <c r="E7" s="279">
        <f>D7+1</f>
        <v>2</v>
      </c>
      <c r="F7" s="279">
        <f aca="true" t="shared" si="0" ref="F7:X7">E7+1</f>
        <v>3</v>
      </c>
      <c r="G7" s="279">
        <f t="shared" si="0"/>
        <v>4</v>
      </c>
      <c r="H7" s="279">
        <f t="shared" si="0"/>
        <v>5</v>
      </c>
      <c r="I7" s="279">
        <f t="shared" si="0"/>
        <v>6</v>
      </c>
      <c r="J7" s="279">
        <f t="shared" si="0"/>
        <v>7</v>
      </c>
      <c r="K7" s="279">
        <f t="shared" si="0"/>
        <v>8</v>
      </c>
      <c r="L7" s="279">
        <f t="shared" si="0"/>
        <v>9</v>
      </c>
      <c r="M7" s="279">
        <f t="shared" si="0"/>
        <v>10</v>
      </c>
      <c r="N7" s="279">
        <f t="shared" si="0"/>
        <v>11</v>
      </c>
      <c r="O7" s="279">
        <f t="shared" si="0"/>
        <v>12</v>
      </c>
      <c r="P7" s="279">
        <f t="shared" si="0"/>
        <v>13</v>
      </c>
      <c r="Q7" s="279">
        <f t="shared" si="0"/>
        <v>14</v>
      </c>
      <c r="R7" s="279">
        <f t="shared" si="0"/>
        <v>15</v>
      </c>
      <c r="S7" s="279">
        <f t="shared" si="0"/>
        <v>16</v>
      </c>
      <c r="T7" s="367">
        <f t="shared" si="0"/>
        <v>17</v>
      </c>
      <c r="U7" s="357">
        <f t="shared" si="0"/>
        <v>18</v>
      </c>
      <c r="V7" s="338">
        <f t="shared" si="0"/>
        <v>19</v>
      </c>
      <c r="W7" s="367">
        <f t="shared" si="0"/>
        <v>20</v>
      </c>
      <c r="X7" s="370">
        <f t="shared" si="0"/>
        <v>21</v>
      </c>
      <c r="Y7" s="338">
        <v>22</v>
      </c>
      <c r="Z7" s="279"/>
      <c r="AA7" s="279"/>
      <c r="AB7" s="355"/>
      <c r="AC7" s="378"/>
      <c r="AD7" s="338"/>
      <c r="AE7" s="279"/>
      <c r="AF7" s="282"/>
      <c r="AG7" s="282"/>
      <c r="AH7" s="285"/>
      <c r="AI7" s="287"/>
      <c r="AJ7" s="287"/>
    </row>
    <row r="8" spans="1:37" ht="51">
      <c r="A8" s="279"/>
      <c r="B8" s="281" t="s">
        <v>177</v>
      </c>
      <c r="C8" s="292" t="s">
        <v>218</v>
      </c>
      <c r="D8" s="283">
        <v>40878</v>
      </c>
      <c r="E8" s="283">
        <f aca="true" t="shared" si="1" ref="E8:J8">D8+31</f>
        <v>40909</v>
      </c>
      <c r="F8" s="283">
        <f t="shared" si="1"/>
        <v>40940</v>
      </c>
      <c r="G8" s="283">
        <f t="shared" si="1"/>
        <v>40971</v>
      </c>
      <c r="H8" s="283">
        <f t="shared" si="1"/>
        <v>41002</v>
      </c>
      <c r="I8" s="283">
        <f t="shared" si="1"/>
        <v>41033</v>
      </c>
      <c r="J8" s="283">
        <f t="shared" si="1"/>
        <v>41064</v>
      </c>
      <c r="K8" s="283">
        <f aca="true" t="shared" si="2" ref="K8:Y8">J8+31</f>
        <v>41095</v>
      </c>
      <c r="L8" s="283">
        <f t="shared" si="2"/>
        <v>41126</v>
      </c>
      <c r="M8" s="283">
        <f t="shared" si="2"/>
        <v>41157</v>
      </c>
      <c r="N8" s="283">
        <f t="shared" si="2"/>
        <v>41188</v>
      </c>
      <c r="O8" s="283">
        <f t="shared" si="2"/>
        <v>41219</v>
      </c>
      <c r="P8" s="283">
        <f t="shared" si="2"/>
        <v>41250</v>
      </c>
      <c r="Q8" s="283">
        <f t="shared" si="2"/>
        <v>41281</v>
      </c>
      <c r="R8" s="283">
        <f t="shared" si="2"/>
        <v>41312</v>
      </c>
      <c r="S8" s="326">
        <f t="shared" si="2"/>
        <v>41343</v>
      </c>
      <c r="T8" s="368">
        <f t="shared" si="2"/>
        <v>41374</v>
      </c>
      <c r="U8" s="375">
        <f t="shared" si="2"/>
        <v>41405</v>
      </c>
      <c r="V8" s="339">
        <f t="shared" si="2"/>
        <v>41436</v>
      </c>
      <c r="W8" s="368">
        <f t="shared" si="2"/>
        <v>41467</v>
      </c>
      <c r="X8" s="365">
        <f t="shared" si="2"/>
        <v>41498</v>
      </c>
      <c r="Y8" s="368">
        <f t="shared" si="2"/>
        <v>41529</v>
      </c>
      <c r="Z8" s="326"/>
      <c r="AA8" s="326"/>
      <c r="AB8" s="356"/>
      <c r="AC8" s="326"/>
      <c r="AD8" s="339"/>
      <c r="AE8" s="326"/>
      <c r="AF8" s="326"/>
      <c r="AG8" s="326"/>
      <c r="AH8" s="286"/>
      <c r="AI8" s="288" t="s">
        <v>172</v>
      </c>
      <c r="AJ8" s="288" t="s">
        <v>173</v>
      </c>
      <c r="AK8" s="281" t="s">
        <v>177</v>
      </c>
    </row>
    <row r="9" spans="1:37" ht="24.75" customHeight="1">
      <c r="A9" s="280">
        <v>1</v>
      </c>
      <c r="B9" s="282" t="s">
        <v>84</v>
      </c>
      <c r="C9" s="291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99"/>
      <c r="T9" s="353"/>
      <c r="U9" s="347"/>
      <c r="V9" s="340"/>
      <c r="W9" s="299"/>
      <c r="X9" s="369"/>
      <c r="Y9" s="299"/>
      <c r="Z9" s="299"/>
      <c r="AA9" s="299"/>
      <c r="AB9" s="352"/>
      <c r="AC9" s="299"/>
      <c r="AD9" s="340"/>
      <c r="AE9" s="352"/>
      <c r="AF9" s="280"/>
      <c r="AG9" s="280"/>
      <c r="AH9" s="280"/>
      <c r="AI9" s="289">
        <f>SUM(D9:AH9)</f>
        <v>0</v>
      </c>
      <c r="AJ9" s="290" t="s">
        <v>174</v>
      </c>
      <c r="AK9" s="282" t="str">
        <f aca="true" t="shared" si="3" ref="AK9:AK28">B9</f>
        <v>Resident Engineer</v>
      </c>
    </row>
    <row r="10" spans="1:37" ht="12.75">
      <c r="A10" s="280">
        <v>2</v>
      </c>
      <c r="B10" s="422" t="s">
        <v>195</v>
      </c>
      <c r="C10" s="291"/>
      <c r="D10" s="280"/>
      <c r="E10" s="280"/>
      <c r="F10" s="298"/>
      <c r="G10" s="298"/>
      <c r="H10" s="298"/>
      <c r="I10" s="298"/>
      <c r="J10" s="298"/>
      <c r="K10" s="298"/>
      <c r="L10" s="298"/>
      <c r="M10" s="298"/>
      <c r="N10" s="298"/>
      <c r="O10" s="280"/>
      <c r="P10" s="280"/>
      <c r="Q10" s="280"/>
      <c r="R10" s="280"/>
      <c r="S10" s="280"/>
      <c r="T10" s="337"/>
      <c r="U10" s="354"/>
      <c r="V10" s="340"/>
      <c r="W10" s="280"/>
      <c r="X10" s="280"/>
      <c r="Y10" s="280"/>
      <c r="Z10" s="280"/>
      <c r="AA10" s="280"/>
      <c r="AB10" s="280"/>
      <c r="AC10" s="299"/>
      <c r="AD10" s="340"/>
      <c r="AE10" s="280"/>
      <c r="AF10" s="280"/>
      <c r="AG10" s="280"/>
      <c r="AH10" s="280"/>
      <c r="AI10" s="289">
        <f aca="true" t="shared" si="4" ref="AI10:AI28">SUM(D10:AH10)</f>
        <v>0</v>
      </c>
      <c r="AJ10" s="290" t="s">
        <v>174</v>
      </c>
      <c r="AK10" s="282" t="str">
        <f t="shared" si="3"/>
        <v>Assist. Proj. Engineer</v>
      </c>
    </row>
    <row r="11" spans="1:37" ht="12.75">
      <c r="A11" s="280">
        <v>3</v>
      </c>
      <c r="B11" s="282" t="s">
        <v>87</v>
      </c>
      <c r="C11" s="291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337"/>
      <c r="U11" s="354"/>
      <c r="V11" s="340"/>
      <c r="W11" s="280"/>
      <c r="X11" s="280"/>
      <c r="Y11" s="299"/>
      <c r="Z11" s="299"/>
      <c r="AA11" s="299"/>
      <c r="AB11" s="299"/>
      <c r="AC11" s="299"/>
      <c r="AD11" s="340"/>
      <c r="AE11" s="299"/>
      <c r="AF11" s="299"/>
      <c r="AG11" s="299"/>
      <c r="AH11" s="299"/>
      <c r="AI11" s="289">
        <f t="shared" si="4"/>
        <v>0</v>
      </c>
      <c r="AJ11" s="290" t="s">
        <v>174</v>
      </c>
      <c r="AK11" s="282" t="str">
        <f t="shared" si="3"/>
        <v>Chief Inspector</v>
      </c>
    </row>
    <row r="12" spans="1:37" ht="36" customHeight="1">
      <c r="A12" s="280">
        <v>4</v>
      </c>
      <c r="B12" s="302" t="s">
        <v>209</v>
      </c>
      <c r="C12" s="303"/>
      <c r="D12" s="304"/>
      <c r="E12" s="304"/>
      <c r="F12" s="304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71"/>
      <c r="U12" s="376"/>
      <c r="V12" s="304"/>
      <c r="W12" s="299"/>
      <c r="X12" s="299"/>
      <c r="Y12" s="299"/>
      <c r="Z12" s="299"/>
      <c r="AA12" s="299"/>
      <c r="AB12" s="299"/>
      <c r="AC12" s="299"/>
      <c r="AD12" s="340"/>
      <c r="AE12" s="299"/>
      <c r="AF12" s="299"/>
      <c r="AG12" s="299"/>
      <c r="AH12" s="299"/>
      <c r="AI12" s="305">
        <f t="shared" si="4"/>
        <v>0</v>
      </c>
      <c r="AJ12" s="306" t="s">
        <v>174</v>
      </c>
      <c r="AK12" s="302" t="str">
        <f t="shared" si="3"/>
        <v>Senior Struct &amp; Rdwy Inspector</v>
      </c>
    </row>
    <row r="13" spans="1:37" ht="21" customHeight="1">
      <c r="A13" s="364">
        <v>5</v>
      </c>
      <c r="B13" s="396" t="s">
        <v>210</v>
      </c>
      <c r="C13" s="363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72"/>
      <c r="U13" s="362"/>
      <c r="V13" s="374"/>
      <c r="W13" s="361"/>
      <c r="X13" s="361"/>
      <c r="Y13" s="299"/>
      <c r="Z13" s="299"/>
      <c r="AA13" s="299"/>
      <c r="AB13" s="299"/>
      <c r="AC13" s="299"/>
      <c r="AD13" s="340"/>
      <c r="AE13" s="299"/>
      <c r="AF13" s="299"/>
      <c r="AG13" s="299"/>
      <c r="AH13" s="299"/>
      <c r="AI13" s="289">
        <f>SUM(D13:AH13)</f>
        <v>0</v>
      </c>
      <c r="AJ13" s="290" t="s">
        <v>174</v>
      </c>
      <c r="AK13" s="282" t="str">
        <f t="shared" si="3"/>
        <v>Senior Inspector</v>
      </c>
    </row>
    <row r="14" spans="1:37" ht="36" customHeight="1">
      <c r="A14" s="280">
        <v>6</v>
      </c>
      <c r="B14" s="307" t="s">
        <v>196</v>
      </c>
      <c r="C14" s="308"/>
      <c r="D14" s="301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73"/>
      <c r="U14" s="383"/>
      <c r="V14" s="340"/>
      <c r="W14" s="299"/>
      <c r="X14" s="299"/>
      <c r="Y14" s="299"/>
      <c r="Z14" s="299"/>
      <c r="AA14" s="299"/>
      <c r="AB14" s="352"/>
      <c r="AC14" s="299"/>
      <c r="AD14" s="340"/>
      <c r="AE14" s="299"/>
      <c r="AF14" s="299"/>
      <c r="AG14" s="299"/>
      <c r="AH14" s="299"/>
      <c r="AI14" s="309">
        <f t="shared" si="4"/>
        <v>0</v>
      </c>
      <c r="AJ14" s="310" t="s">
        <v>174</v>
      </c>
      <c r="AK14" s="307" t="str">
        <f t="shared" si="3"/>
        <v>Field Inspector Struct/Rdwy</v>
      </c>
    </row>
    <row r="15" spans="1:37" ht="27" customHeight="1">
      <c r="A15" s="280">
        <f>A14+1</f>
        <v>7</v>
      </c>
      <c r="B15" s="300" t="s">
        <v>205</v>
      </c>
      <c r="C15" s="327"/>
      <c r="D15" s="301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61"/>
      <c r="Q15" s="361"/>
      <c r="R15" s="361"/>
      <c r="S15" s="361"/>
      <c r="T15" s="372"/>
      <c r="U15" s="362"/>
      <c r="V15" s="374"/>
      <c r="W15" s="361"/>
      <c r="X15" s="361"/>
      <c r="Y15" s="299"/>
      <c r="Z15" s="299"/>
      <c r="AA15" s="299"/>
      <c r="AB15" s="299"/>
      <c r="AC15" s="299"/>
      <c r="AD15" s="340"/>
      <c r="AE15" s="299"/>
      <c r="AF15" s="299"/>
      <c r="AG15" s="299"/>
      <c r="AH15" s="299"/>
      <c r="AI15" s="289">
        <f>SUM(D15:AH15)</f>
        <v>0</v>
      </c>
      <c r="AJ15" s="290" t="s">
        <v>174</v>
      </c>
      <c r="AK15" s="300" t="str">
        <f t="shared" si="3"/>
        <v>Field Inspector </v>
      </c>
    </row>
    <row r="16" spans="1:37" ht="35.25" customHeight="1">
      <c r="A16" s="280">
        <f aca="true" t="shared" si="5" ref="A16:A22">A15+1</f>
        <v>8</v>
      </c>
      <c r="B16" s="307" t="s">
        <v>202</v>
      </c>
      <c r="C16" s="308"/>
      <c r="D16" s="301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73"/>
      <c r="U16" s="383"/>
      <c r="V16" s="340"/>
      <c r="W16" s="299"/>
      <c r="X16" s="299"/>
      <c r="Y16" s="299"/>
      <c r="Z16" s="299"/>
      <c r="AA16" s="299"/>
      <c r="AB16" s="352"/>
      <c r="AC16" s="299"/>
      <c r="AD16" s="340"/>
      <c r="AE16" s="299"/>
      <c r="AF16" s="299"/>
      <c r="AG16" s="299"/>
      <c r="AH16" s="299"/>
      <c r="AI16" s="309">
        <f t="shared" si="4"/>
        <v>0</v>
      </c>
      <c r="AJ16" s="310" t="s">
        <v>174</v>
      </c>
      <c r="AK16" s="307" t="str">
        <f t="shared" si="3"/>
        <v>Field Inspector</v>
      </c>
    </row>
    <row r="17" spans="1:37" ht="12.75">
      <c r="A17" s="299">
        <f t="shared" si="5"/>
        <v>9</v>
      </c>
      <c r="B17" s="421" t="s">
        <v>166</v>
      </c>
      <c r="C17" s="291"/>
      <c r="D17" s="280"/>
      <c r="E17" s="280"/>
      <c r="F17" s="280"/>
      <c r="G17" s="280"/>
      <c r="H17" s="280"/>
      <c r="I17" s="280"/>
      <c r="J17" s="280"/>
      <c r="K17" s="280"/>
      <c r="L17" s="280"/>
      <c r="M17" s="380"/>
      <c r="N17" s="380"/>
      <c r="O17" s="380"/>
      <c r="P17" s="335"/>
      <c r="Q17" s="379"/>
      <c r="R17" s="379"/>
      <c r="S17" s="379"/>
      <c r="T17" s="379"/>
      <c r="U17" s="377"/>
      <c r="V17" s="341"/>
      <c r="W17" s="299"/>
      <c r="X17" s="299"/>
      <c r="Y17" s="299"/>
      <c r="Z17" s="299"/>
      <c r="AA17" s="299"/>
      <c r="AB17" s="352"/>
      <c r="AC17" s="299"/>
      <c r="AD17" s="340"/>
      <c r="AE17" s="299"/>
      <c r="AF17" s="299"/>
      <c r="AG17" s="299"/>
      <c r="AH17" s="299"/>
      <c r="AI17" s="289">
        <f aca="true" t="shared" si="6" ref="AI17:AI23">SUM(D17:AH17)</f>
        <v>0</v>
      </c>
      <c r="AJ17" s="290" t="s">
        <v>174</v>
      </c>
      <c r="AK17" s="282" t="str">
        <f t="shared" si="3"/>
        <v>Electrical Insp.</v>
      </c>
    </row>
    <row r="18" spans="1:37" ht="25.5" customHeight="1">
      <c r="A18" s="280">
        <f t="shared" si="5"/>
        <v>10</v>
      </c>
      <c r="B18" s="282" t="s">
        <v>167</v>
      </c>
      <c r="C18" s="291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99"/>
      <c r="Z18" s="299"/>
      <c r="AA18" s="299"/>
      <c r="AB18" s="352"/>
      <c r="AC18" s="299"/>
      <c r="AD18" s="340"/>
      <c r="AE18" s="334"/>
      <c r="AF18" s="334"/>
      <c r="AG18" s="299"/>
      <c r="AH18" s="299"/>
      <c r="AI18" s="289">
        <f t="shared" si="6"/>
        <v>0</v>
      </c>
      <c r="AJ18" s="290" t="s">
        <v>174</v>
      </c>
      <c r="AK18" s="282" t="str">
        <f t="shared" si="3"/>
        <v>Environ. Coord.</v>
      </c>
    </row>
    <row r="19" spans="1:37" ht="33.75" customHeight="1">
      <c r="A19" s="280">
        <f t="shared" si="5"/>
        <v>11</v>
      </c>
      <c r="B19" s="420" t="s">
        <v>168</v>
      </c>
      <c r="C19" s="291"/>
      <c r="D19" s="399"/>
      <c r="E19" s="398"/>
      <c r="F19" s="398"/>
      <c r="G19" s="400"/>
      <c r="H19" s="400"/>
      <c r="I19" s="400"/>
      <c r="J19" s="400"/>
      <c r="K19" s="400"/>
      <c r="L19" s="400"/>
      <c r="M19" s="398"/>
      <c r="N19" s="398"/>
      <c r="O19" s="398"/>
      <c r="P19" s="399"/>
      <c r="Q19" s="399"/>
      <c r="R19" s="399"/>
      <c r="S19" s="399"/>
      <c r="T19" s="280"/>
      <c r="U19" s="347"/>
      <c r="V19" s="280"/>
      <c r="W19" s="280"/>
      <c r="X19" s="399"/>
      <c r="Y19" s="299"/>
      <c r="Z19" s="299"/>
      <c r="AA19" s="299"/>
      <c r="AB19" s="299"/>
      <c r="AC19" s="299"/>
      <c r="AD19" s="340"/>
      <c r="AE19" s="299"/>
      <c r="AF19" s="299"/>
      <c r="AG19" s="299"/>
      <c r="AH19" s="299"/>
      <c r="AI19" s="289">
        <f t="shared" si="6"/>
        <v>0</v>
      </c>
      <c r="AJ19" s="290" t="s">
        <v>174</v>
      </c>
      <c r="AK19" s="282" t="str">
        <f t="shared" si="3"/>
        <v>Wall Engineer</v>
      </c>
    </row>
    <row r="20" spans="1:37" ht="39.75" customHeight="1">
      <c r="A20" s="280">
        <f t="shared" si="5"/>
        <v>12</v>
      </c>
      <c r="B20" s="351" t="s">
        <v>197</v>
      </c>
      <c r="C20" s="292"/>
      <c r="D20" s="280"/>
      <c r="E20" s="298"/>
      <c r="F20" s="419"/>
      <c r="G20" s="419"/>
      <c r="H20" s="419"/>
      <c r="I20" s="419"/>
      <c r="J20" s="419"/>
      <c r="K20" s="419"/>
      <c r="L20" s="419"/>
      <c r="M20" s="419"/>
      <c r="N20" s="298"/>
      <c r="O20" s="298"/>
      <c r="P20" s="337"/>
      <c r="Q20" s="337"/>
      <c r="R20" s="337"/>
      <c r="S20" s="280"/>
      <c r="T20" s="337"/>
      <c r="U20" s="354"/>
      <c r="V20" s="342"/>
      <c r="W20" s="280"/>
      <c r="X20" s="280"/>
      <c r="Y20" s="280"/>
      <c r="Z20" s="280"/>
      <c r="AA20" s="280"/>
      <c r="AB20" s="352"/>
      <c r="AC20" s="280"/>
      <c r="AD20" s="342"/>
      <c r="AE20" s="280"/>
      <c r="AF20" s="280"/>
      <c r="AG20" s="280"/>
      <c r="AH20" s="280"/>
      <c r="AI20" s="289">
        <f t="shared" si="6"/>
        <v>0</v>
      </c>
      <c r="AJ20" s="290" t="s">
        <v>174</v>
      </c>
      <c r="AK20" s="282" t="str">
        <f t="shared" si="3"/>
        <v>Wall / Drainage Inspector</v>
      </c>
    </row>
    <row r="21" spans="1:37" ht="24.75" customHeight="1">
      <c r="A21" s="280">
        <f t="shared" si="5"/>
        <v>13</v>
      </c>
      <c r="B21" s="282" t="s">
        <v>165</v>
      </c>
      <c r="C21" s="29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72"/>
      <c r="U21" s="362"/>
      <c r="V21" s="374"/>
      <c r="W21" s="361"/>
      <c r="X21" s="361"/>
      <c r="Y21" s="299"/>
      <c r="Z21" s="299"/>
      <c r="AA21" s="299"/>
      <c r="AB21" s="299"/>
      <c r="AC21" s="299"/>
      <c r="AD21" s="340"/>
      <c r="AE21" s="360"/>
      <c r="AF21" s="360"/>
      <c r="AG21" s="299"/>
      <c r="AH21" s="299"/>
      <c r="AI21" s="289">
        <f t="shared" si="6"/>
        <v>0</v>
      </c>
      <c r="AJ21" s="290" t="s">
        <v>174</v>
      </c>
      <c r="AK21" s="282" t="str">
        <f>B21</f>
        <v>Landscaper Insp.</v>
      </c>
    </row>
    <row r="22" spans="1:37" ht="39.75" customHeight="1">
      <c r="A22" s="280">
        <f t="shared" si="5"/>
        <v>14</v>
      </c>
      <c r="B22" s="282" t="s">
        <v>175</v>
      </c>
      <c r="C22" s="291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99"/>
      <c r="T22" s="353"/>
      <c r="U22" s="347"/>
      <c r="V22" s="340"/>
      <c r="W22" s="299"/>
      <c r="X22" s="299"/>
      <c r="Y22" s="299"/>
      <c r="Z22" s="299"/>
      <c r="AA22" s="299"/>
      <c r="AB22" s="352"/>
      <c r="AC22" s="299"/>
      <c r="AD22" s="340"/>
      <c r="AE22" s="299"/>
      <c r="AF22" s="299"/>
      <c r="AG22" s="299"/>
      <c r="AH22" s="299"/>
      <c r="AI22" s="289">
        <f t="shared" si="6"/>
        <v>0</v>
      </c>
      <c r="AJ22" s="290" t="s">
        <v>174</v>
      </c>
      <c r="AK22" s="282" t="str">
        <f>B22</f>
        <v>Scheduler </v>
      </c>
    </row>
    <row r="23" spans="1:37" ht="12.75">
      <c r="A23" s="280">
        <f>A22+1</f>
        <v>15</v>
      </c>
      <c r="B23" s="282" t="s">
        <v>176</v>
      </c>
      <c r="C23" s="291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99"/>
      <c r="T23" s="353"/>
      <c r="U23" s="347"/>
      <c r="V23" s="340"/>
      <c r="W23" s="299"/>
      <c r="X23" s="299"/>
      <c r="Y23" s="299"/>
      <c r="Z23" s="299"/>
      <c r="AA23" s="299"/>
      <c r="AB23" s="352"/>
      <c r="AC23" s="299"/>
      <c r="AD23" s="340"/>
      <c r="AE23" s="340"/>
      <c r="AF23" s="340"/>
      <c r="AG23" s="340"/>
      <c r="AH23" s="280"/>
      <c r="AI23" s="289">
        <f t="shared" si="6"/>
        <v>0</v>
      </c>
      <c r="AJ23" s="290" t="s">
        <v>174</v>
      </c>
      <c r="AK23" s="282" t="str">
        <f>B23</f>
        <v>Admin/Booker Keeper</v>
      </c>
    </row>
    <row r="24" spans="1:37" ht="12.75">
      <c r="A24" s="280"/>
      <c r="B24" s="282" t="s">
        <v>178</v>
      </c>
      <c r="C24" s="293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337"/>
      <c r="U24" s="354"/>
      <c r="V24" s="342"/>
      <c r="W24" s="280"/>
      <c r="X24" s="280"/>
      <c r="Y24" s="280"/>
      <c r="Z24" s="280"/>
      <c r="AA24" s="280"/>
      <c r="AB24" s="352"/>
      <c r="AC24" s="280"/>
      <c r="AD24" s="342"/>
      <c r="AE24" s="280"/>
      <c r="AF24" s="280"/>
      <c r="AG24" s="280"/>
      <c r="AH24" s="280"/>
      <c r="AI24" s="289">
        <f t="shared" si="4"/>
        <v>0</v>
      </c>
      <c r="AJ24" s="290" t="s">
        <v>174</v>
      </c>
      <c r="AK24" s="294" t="str">
        <f t="shared" si="3"/>
        <v>N/A</v>
      </c>
    </row>
    <row r="25" spans="1:37" ht="12.75">
      <c r="A25" s="280"/>
      <c r="B25" s="282" t="s">
        <v>178</v>
      </c>
      <c r="C25" s="293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337"/>
      <c r="U25" s="354"/>
      <c r="V25" s="342"/>
      <c r="W25" s="280"/>
      <c r="X25" s="280"/>
      <c r="Y25" s="280"/>
      <c r="Z25" s="280"/>
      <c r="AA25" s="280"/>
      <c r="AB25" s="352"/>
      <c r="AC25" s="280"/>
      <c r="AD25" s="342"/>
      <c r="AE25" s="280"/>
      <c r="AF25" s="280"/>
      <c r="AG25" s="280"/>
      <c r="AH25" s="280"/>
      <c r="AI25" s="289">
        <f t="shared" si="4"/>
        <v>0</v>
      </c>
      <c r="AJ25" s="290" t="s">
        <v>174</v>
      </c>
      <c r="AK25" s="294" t="str">
        <f t="shared" si="3"/>
        <v>N/A</v>
      </c>
    </row>
    <row r="26" spans="1:37" ht="12.75">
      <c r="A26" s="280"/>
      <c r="B26" s="282" t="s">
        <v>178</v>
      </c>
      <c r="C26" s="293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337"/>
      <c r="U26" s="354"/>
      <c r="V26" s="342"/>
      <c r="W26" s="280"/>
      <c r="X26" s="280"/>
      <c r="Y26" s="280"/>
      <c r="Z26" s="280"/>
      <c r="AA26" s="280"/>
      <c r="AB26" s="352"/>
      <c r="AC26" s="280"/>
      <c r="AD26" s="342"/>
      <c r="AE26" s="280"/>
      <c r="AF26" s="280"/>
      <c r="AG26" s="280"/>
      <c r="AH26" s="280"/>
      <c r="AI26" s="289">
        <f t="shared" si="4"/>
        <v>0</v>
      </c>
      <c r="AJ26" s="290" t="s">
        <v>174</v>
      </c>
      <c r="AK26" s="294" t="str">
        <f t="shared" si="3"/>
        <v>N/A</v>
      </c>
    </row>
    <row r="27" spans="1:37" ht="12.75">
      <c r="A27" s="280"/>
      <c r="B27" s="282" t="s">
        <v>178</v>
      </c>
      <c r="C27" s="293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337"/>
      <c r="U27" s="354"/>
      <c r="V27" s="342"/>
      <c r="W27" s="280"/>
      <c r="X27" s="280"/>
      <c r="Y27" s="280"/>
      <c r="Z27" s="280"/>
      <c r="AA27" s="280"/>
      <c r="AB27" s="352"/>
      <c r="AC27" s="280"/>
      <c r="AD27" s="342"/>
      <c r="AE27" s="280"/>
      <c r="AF27" s="280"/>
      <c r="AG27" s="280"/>
      <c r="AH27" s="280"/>
      <c r="AI27" s="289">
        <f t="shared" si="4"/>
        <v>0</v>
      </c>
      <c r="AJ27" s="290" t="s">
        <v>174</v>
      </c>
      <c r="AK27" s="294" t="str">
        <f t="shared" si="3"/>
        <v>N/A</v>
      </c>
    </row>
    <row r="28" spans="1:37" ht="12.75">
      <c r="A28" s="280"/>
      <c r="B28" s="282" t="s">
        <v>178</v>
      </c>
      <c r="C28" s="293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337"/>
      <c r="U28" s="354"/>
      <c r="V28" s="342"/>
      <c r="W28" s="280"/>
      <c r="X28" s="280"/>
      <c r="Y28" s="280"/>
      <c r="Z28" s="280"/>
      <c r="AA28" s="280"/>
      <c r="AB28" s="353"/>
      <c r="AC28" s="280"/>
      <c r="AD28" s="342"/>
      <c r="AE28" s="280"/>
      <c r="AF28" s="280"/>
      <c r="AG28" s="280"/>
      <c r="AH28" s="280"/>
      <c r="AI28" s="289">
        <f t="shared" si="4"/>
        <v>0</v>
      </c>
      <c r="AJ28" s="290" t="s">
        <v>174</v>
      </c>
      <c r="AK28" s="294" t="str">
        <f t="shared" si="3"/>
        <v>N/A</v>
      </c>
    </row>
    <row r="29" ht="12.75">
      <c r="AB29" s="346"/>
    </row>
    <row r="30" ht="12.75">
      <c r="AB30" s="348"/>
    </row>
    <row r="31" spans="2:37" ht="25.5">
      <c r="B31" s="282" t="s">
        <v>181</v>
      </c>
      <c r="C31" s="292" t="s">
        <v>187</v>
      </c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342"/>
      <c r="AE31" s="280"/>
      <c r="AF31" s="280"/>
      <c r="AG31" s="280"/>
      <c r="AH31" s="280"/>
      <c r="AI31" s="289">
        <f>SUM(D31:AH31)</f>
        <v>0</v>
      </c>
      <c r="AJ31" s="290" t="s">
        <v>183</v>
      </c>
      <c r="AK31" s="294" t="str">
        <f>B31</f>
        <v>Vehicle</v>
      </c>
    </row>
    <row r="32" spans="2:37" ht="25.5">
      <c r="B32" s="282" t="s">
        <v>182</v>
      </c>
      <c r="C32" s="292" t="s">
        <v>201</v>
      </c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342"/>
      <c r="AE32" s="280"/>
      <c r="AF32" s="280"/>
      <c r="AG32" s="280"/>
      <c r="AH32" s="280"/>
      <c r="AI32" s="289">
        <f>SUM(D32:AH32)</f>
        <v>0</v>
      </c>
      <c r="AJ32" s="290" t="s">
        <v>186</v>
      </c>
      <c r="AK32" s="294" t="str">
        <f>B32</f>
        <v>Vehicle - Mileage</v>
      </c>
    </row>
    <row r="33" spans="2:37" ht="36.75" customHeight="1">
      <c r="B33" s="281" t="str">
        <f>'Prime Consultant'!$C$86</f>
        <v>Cell phone (If Not Covered by Overhead)</v>
      </c>
      <c r="C33" s="293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337"/>
      <c r="AB33" s="353"/>
      <c r="AC33" s="280"/>
      <c r="AD33" s="342"/>
      <c r="AE33" s="280"/>
      <c r="AF33" s="280"/>
      <c r="AG33" s="280"/>
      <c r="AH33" s="280"/>
      <c r="AI33" s="289">
        <f>SUM(D33:AH33)</f>
        <v>0</v>
      </c>
      <c r="AJ33" s="290"/>
      <c r="AK33" s="294" t="str">
        <f>B33</f>
        <v>Cell phone (If Not Covered by Overhead)</v>
      </c>
    </row>
    <row r="34" spans="2:37" ht="51">
      <c r="B34" s="282" t="str">
        <f>'Prime Consultant'!$C$88</f>
        <v>Safety supplies</v>
      </c>
      <c r="C34" s="397" t="str">
        <f>Assumptions!$G$76</f>
        <v>Assumption -  Personal Safety Equipment for XX people</v>
      </c>
      <c r="D34" s="280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280"/>
      <c r="Z34" s="280"/>
      <c r="AA34" s="337"/>
      <c r="AB34" s="353"/>
      <c r="AC34" s="280"/>
      <c r="AD34" s="342"/>
      <c r="AE34" s="280"/>
      <c r="AF34" s="280"/>
      <c r="AG34" s="280"/>
      <c r="AH34" s="280"/>
      <c r="AI34" s="289">
        <f>SUM(D34:AH34)</f>
        <v>0</v>
      </c>
      <c r="AJ34" s="290" t="s">
        <v>207</v>
      </c>
      <c r="AK34" s="294" t="str">
        <f>B34</f>
        <v>Safety supplies</v>
      </c>
    </row>
    <row r="35" spans="2:37" ht="25.5" customHeight="1">
      <c r="B35" s="282" t="str">
        <f>'Prime Consultant'!$C$89</f>
        <v>Office Cost - (Not covered by overhead)</v>
      </c>
      <c r="C35" s="293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337"/>
      <c r="AB35" s="353"/>
      <c r="AC35" s="280"/>
      <c r="AD35" s="342"/>
      <c r="AE35" s="280"/>
      <c r="AF35" s="280"/>
      <c r="AG35" s="280"/>
      <c r="AH35" s="280"/>
      <c r="AI35" s="289">
        <f>SUM(D35:AH35)</f>
        <v>0</v>
      </c>
      <c r="AJ35" s="290" t="s">
        <v>161</v>
      </c>
      <c r="AK35" s="294" t="str">
        <f>B35</f>
        <v>Office Cost - (Not covered by overhead)</v>
      </c>
    </row>
    <row r="38" spans="25:32" ht="13.5" thickBot="1">
      <c r="Y38" s="425" t="s">
        <v>163</v>
      </c>
      <c r="Z38" s="425"/>
      <c r="AA38" s="425" t="s">
        <v>180</v>
      </c>
      <c r="AB38" s="425"/>
      <c r="AC38" s="425"/>
      <c r="AD38" s="425"/>
      <c r="AE38" s="425" t="s">
        <v>163</v>
      </c>
      <c r="AF38" s="425"/>
    </row>
    <row r="39" spans="4:34" ht="12.75">
      <c r="D39" s="611" t="s">
        <v>206</v>
      </c>
      <c r="E39" s="612"/>
      <c r="F39" s="612"/>
      <c r="G39" s="612"/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13"/>
      <c r="X39" s="424" t="s">
        <v>217</v>
      </c>
      <c r="Y39" s="398"/>
      <c r="Z39" s="398"/>
      <c r="AA39" s="400"/>
      <c r="AB39" s="400"/>
      <c r="AC39" s="400"/>
      <c r="AD39" s="400"/>
      <c r="AE39" s="398"/>
      <c r="AF39" s="398"/>
      <c r="AG39" s="346"/>
      <c r="AH39" s="346"/>
    </row>
    <row r="40" spans="4:20" ht="12.75">
      <c r="D40" s="614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615"/>
      <c r="Q40" s="615"/>
      <c r="R40" s="615"/>
      <c r="S40" s="615"/>
      <c r="T40" s="616"/>
    </row>
    <row r="41" spans="4:20" ht="12.75">
      <c r="D41" s="614"/>
      <c r="E41" s="615"/>
      <c r="F41" s="615"/>
      <c r="G41" s="615"/>
      <c r="H41" s="615"/>
      <c r="I41" s="615"/>
      <c r="J41" s="615"/>
      <c r="K41" s="615"/>
      <c r="L41" s="615"/>
      <c r="M41" s="615"/>
      <c r="N41" s="615"/>
      <c r="O41" s="615"/>
      <c r="P41" s="615"/>
      <c r="Q41" s="615"/>
      <c r="R41" s="615"/>
      <c r="S41" s="615"/>
      <c r="T41" s="616"/>
    </row>
    <row r="42" spans="4:20" ht="12.75">
      <c r="D42" s="614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6"/>
    </row>
    <row r="43" spans="4:20" ht="12.75">
      <c r="D43" s="614"/>
      <c r="E43" s="615"/>
      <c r="F43" s="615"/>
      <c r="G43" s="615"/>
      <c r="H43" s="615"/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6"/>
    </row>
    <row r="44" spans="4:20" ht="12.75">
      <c r="D44" s="614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6"/>
    </row>
    <row r="45" spans="4:20" ht="12.75">
      <c r="D45" s="614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5"/>
      <c r="T45" s="616"/>
    </row>
    <row r="46" spans="4:20" ht="12.75">
      <c r="D46" s="614"/>
      <c r="E46" s="615"/>
      <c r="F46" s="615"/>
      <c r="G46" s="615"/>
      <c r="H46" s="615"/>
      <c r="I46" s="615"/>
      <c r="J46" s="615"/>
      <c r="K46" s="615"/>
      <c r="L46" s="615"/>
      <c r="M46" s="615"/>
      <c r="N46" s="615"/>
      <c r="O46" s="615"/>
      <c r="P46" s="615"/>
      <c r="Q46" s="615"/>
      <c r="R46" s="615"/>
      <c r="S46" s="615"/>
      <c r="T46" s="616"/>
    </row>
    <row r="47" spans="4:20" ht="12.75">
      <c r="D47" s="614"/>
      <c r="E47" s="615"/>
      <c r="F47" s="615"/>
      <c r="G47" s="615"/>
      <c r="H47" s="615"/>
      <c r="I47" s="615"/>
      <c r="J47" s="615"/>
      <c r="K47" s="615"/>
      <c r="L47" s="615"/>
      <c r="M47" s="615"/>
      <c r="N47" s="615"/>
      <c r="O47" s="615"/>
      <c r="P47" s="615"/>
      <c r="Q47" s="615"/>
      <c r="R47" s="615"/>
      <c r="S47" s="615"/>
      <c r="T47" s="616"/>
    </row>
    <row r="48" spans="4:20" ht="12.75">
      <c r="D48" s="614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16"/>
    </row>
    <row r="49" spans="4:20" ht="13.5" thickBot="1">
      <c r="D49" s="617"/>
      <c r="E49" s="618"/>
      <c r="F49" s="618"/>
      <c r="G49" s="618"/>
      <c r="H49" s="618"/>
      <c r="I49" s="618"/>
      <c r="J49" s="618"/>
      <c r="K49" s="618"/>
      <c r="L49" s="618"/>
      <c r="M49" s="618"/>
      <c r="N49" s="618"/>
      <c r="O49" s="618"/>
      <c r="P49" s="618"/>
      <c r="Q49" s="618"/>
      <c r="R49" s="618"/>
      <c r="S49" s="618"/>
      <c r="T49" s="619"/>
    </row>
  </sheetData>
  <sheetProtection/>
  <mergeCells count="6">
    <mergeCell ref="D39:T49"/>
    <mergeCell ref="B1:N1"/>
    <mergeCell ref="B2:N2"/>
    <mergeCell ref="B3:N3"/>
    <mergeCell ref="B4:N4"/>
    <mergeCell ref="B5:N5"/>
  </mergeCells>
  <printOptions horizontalCentered="1"/>
  <pageMargins left="0.7" right="0.7" top="0.75" bottom="0.75" header="0.3" footer="0.3"/>
  <pageSetup horizontalDpi="600" verticalDpi="600" orientation="landscape" paperSize="17" scale="70" r:id="rId1"/>
  <headerFooter>
    <oddFooter>&amp;LCA-08-F3, Rev3&amp;CPage &amp;P of &amp;N&amp;RRelease Date:08/09/2012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ofaruk</cp:lastModifiedBy>
  <cp:lastPrinted>2012-08-09T18:44:05Z</cp:lastPrinted>
  <dcterms:created xsi:type="dcterms:W3CDTF">2007-01-26T14:57:49Z</dcterms:created>
  <dcterms:modified xsi:type="dcterms:W3CDTF">2012-08-09T18:58:21Z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S23RUA2WJYU2-180-622</vt:lpwstr>
  </property>
  <property fmtid="{D5CDD505-2E9C-101B-9397-08002B2CF9AE}" pid="4" name="_dlc_DocIdItemGu">
    <vt:lpwstr>d923200e-0de7-4b62-8f0f-08556f492064</vt:lpwstr>
  </property>
  <property fmtid="{D5CDD505-2E9C-101B-9397-08002B2CF9AE}" pid="5" name="_dlc_DocIdU">
    <vt:lpwstr>https://nttaspinwfe1/roadsprojects/_layouts/DocIdRedir.aspx?ID=S23RUA2WJYU2-180-622, S23RUA2WJYU2-180-622</vt:lpwstr>
  </property>
</Properties>
</file>